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ux Compras Publicas\Desktop\POA 2023\MATRIZ POA GAD CHINCHIPE\"/>
    </mc:Choice>
  </mc:AlternateContent>
  <bookViews>
    <workbookView xWindow="0" yWindow="0" windowWidth="24000" windowHeight="8730" activeTab="1"/>
  </bookViews>
  <sheets>
    <sheet name="POA PROYECTOS" sheetId="1" r:id="rId1"/>
    <sheet name="POA INSTITUCIONAL" sheetId="8" r:id="rId2"/>
    <sheet name="Filtros" sheetId="5" r:id="rId3"/>
  </sheets>
  <definedNames>
    <definedName name="_xlnm._FilterDatabase" localSheetId="2" hidden="1">Filtros!$A$7:$L$501</definedName>
    <definedName name="_xlnm._FilterDatabase" localSheetId="1" hidden="1">'POA INSTITUCIONAL'!$A$8:$BF$253</definedName>
    <definedName name="_xlnm._FilterDatabase" localSheetId="0" hidden="1">'POA PROYECTOS'!$A$12:$BG$63</definedName>
  </definedNames>
  <calcPr calcId="162913"/>
</workbook>
</file>

<file path=xl/calcChain.xml><?xml version="1.0" encoding="utf-8"?>
<calcChain xmlns="http://schemas.openxmlformats.org/spreadsheetml/2006/main">
  <c r="Y136" i="8" l="1"/>
  <c r="R78" i="8" l="1"/>
  <c r="T78" i="8"/>
  <c r="Y78" i="8"/>
  <c r="AU78" i="8" s="1"/>
  <c r="AW78" i="8" l="1"/>
  <c r="Y84" i="8"/>
  <c r="AU84" i="8" s="1"/>
  <c r="AW84" i="8" l="1"/>
  <c r="Y245" i="8"/>
  <c r="T71" i="8"/>
  <c r="Y225" i="8" l="1"/>
  <c r="T225" i="8"/>
  <c r="T38" i="1" l="1"/>
  <c r="R38" i="1"/>
  <c r="R69" i="8" l="1"/>
  <c r="T69" i="8"/>
  <c r="T47" i="1" l="1"/>
  <c r="T48" i="1"/>
  <c r="U46" i="1"/>
  <c r="Y48" i="1"/>
  <c r="AW48" i="1" s="1"/>
  <c r="Y47" i="1"/>
  <c r="AW47" i="1" s="1"/>
  <c r="T35" i="8" l="1"/>
  <c r="T36" i="8"/>
  <c r="T104" i="8" l="1"/>
  <c r="R104" i="8"/>
  <c r="T14" i="1"/>
  <c r="R142" i="8"/>
  <c r="T142" i="8"/>
  <c r="Y236" i="8"/>
  <c r="T236" i="8"/>
  <c r="Y235" i="8"/>
  <c r="T235" i="8"/>
  <c r="T128" i="8"/>
  <c r="R128" i="8"/>
  <c r="T108" i="8"/>
  <c r="R108" i="8"/>
  <c r="Y244" i="8"/>
  <c r="T252" i="8"/>
  <c r="T16" i="8"/>
  <c r="R16" i="8"/>
  <c r="R46" i="8"/>
  <c r="T46" i="8"/>
  <c r="Y46" i="8"/>
  <c r="U47" i="8" s="1"/>
  <c r="Y47" i="8" s="1"/>
  <c r="AL46" i="8"/>
  <c r="AX46" i="8"/>
  <c r="AW46" i="8" l="1"/>
  <c r="AU46" i="8"/>
  <c r="T232" i="8"/>
  <c r="T231" i="8"/>
  <c r="T230" i="8"/>
  <c r="T229" i="8"/>
  <c r="T228" i="8"/>
  <c r="Y238" i="8"/>
  <c r="U239" i="8" s="1"/>
  <c r="Y239" i="8" s="1"/>
  <c r="U240" i="8" s="1"/>
  <c r="Y240" i="8" s="1"/>
  <c r="U241" i="8" s="1"/>
  <c r="Y241" i="8" s="1"/>
  <c r="U242" i="8" s="1"/>
  <c r="Y242" i="8" s="1"/>
  <c r="U243" i="8" s="1"/>
  <c r="Y243" i="8" s="1"/>
  <c r="T44" i="8"/>
  <c r="R44" i="8"/>
  <c r="AL18" i="8"/>
  <c r="T18" i="8"/>
  <c r="R18" i="8"/>
  <c r="AY46" i="8" l="1"/>
  <c r="AZ46" i="8" s="1"/>
  <c r="Y250" i="8"/>
  <c r="Y21" i="8"/>
  <c r="Y22" i="8"/>
  <c r="Y23" i="8"/>
  <c r="Y24" i="8"/>
  <c r="Y26" i="8"/>
  <c r="Y27" i="8"/>
  <c r="Y28" i="8"/>
  <c r="Y29" i="8"/>
  <c r="Y30" i="8"/>
  <c r="Y31" i="8"/>
  <c r="Y32" i="8"/>
  <c r="Y33" i="8"/>
  <c r="Y34" i="8"/>
  <c r="Y35" i="8"/>
  <c r="Y36" i="8"/>
  <c r="Y38" i="8"/>
  <c r="Y39" i="8"/>
  <c r="Y40" i="8"/>
  <c r="Y41" i="8"/>
  <c r="Y42" i="8"/>
  <c r="Y43" i="8"/>
  <c r="Y45" i="8"/>
  <c r="Y48" i="8"/>
  <c r="Y49" i="8"/>
  <c r="Y50" i="8"/>
  <c r="Y51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70" i="8"/>
  <c r="Y72" i="8"/>
  <c r="Y73" i="8"/>
  <c r="Y74" i="8"/>
  <c r="Y75" i="8"/>
  <c r="Y76" i="8"/>
  <c r="Y77" i="8"/>
  <c r="Y79" i="8"/>
  <c r="Y80" i="8"/>
  <c r="Y81" i="8"/>
  <c r="Y82" i="8"/>
  <c r="Y83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U104" i="8" s="1"/>
  <c r="Y104" i="8" s="1"/>
  <c r="Y106" i="8"/>
  <c r="Y107" i="8"/>
  <c r="U108" i="8" s="1"/>
  <c r="Y108" i="8" s="1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U128" i="8" s="1"/>
  <c r="Y128" i="8" s="1"/>
  <c r="Y130" i="8"/>
  <c r="Y131" i="8"/>
  <c r="Y132" i="8"/>
  <c r="Y133" i="8"/>
  <c r="Y134" i="8"/>
  <c r="Y135" i="8"/>
  <c r="Y137" i="8"/>
  <c r="Y138" i="8"/>
  <c r="Y139" i="8"/>
  <c r="Y140" i="8"/>
  <c r="Y141" i="8"/>
  <c r="Y143" i="8"/>
  <c r="Y144" i="8"/>
  <c r="Y145" i="8"/>
  <c r="Y160" i="8"/>
  <c r="Y167" i="8"/>
  <c r="Y175" i="8"/>
  <c r="Y183" i="8"/>
  <c r="Y184" i="8"/>
  <c r="Y185" i="8"/>
  <c r="Y186" i="8"/>
  <c r="Y187" i="8"/>
  <c r="Y188" i="8"/>
  <c r="Y189" i="8"/>
  <c r="Y190" i="8"/>
  <c r="Y191" i="8"/>
  <c r="Y192" i="8"/>
  <c r="Y193" i="8"/>
  <c r="Y194" i="8"/>
  <c r="Y195" i="8"/>
  <c r="Y196" i="8"/>
  <c r="Y197" i="8"/>
  <c r="Y198" i="8"/>
  <c r="Y199" i="8"/>
  <c r="Y200" i="8"/>
  <c r="Y201" i="8"/>
  <c r="Y202" i="8"/>
  <c r="Y203" i="8"/>
  <c r="Y204" i="8"/>
  <c r="Y205" i="8"/>
  <c r="Y206" i="8"/>
  <c r="Y207" i="8"/>
  <c r="Y208" i="8"/>
  <c r="Y209" i="8"/>
  <c r="Y210" i="8"/>
  <c r="Y211" i="8"/>
  <c r="Y212" i="8"/>
  <c r="Y213" i="8"/>
  <c r="Y214" i="8"/>
  <c r="Y215" i="8"/>
  <c r="Y216" i="8"/>
  <c r="Y217" i="8"/>
  <c r="Y218" i="8"/>
  <c r="Y219" i="8"/>
  <c r="U220" i="8" s="1"/>
  <c r="Y220" i="8" s="1"/>
  <c r="Y222" i="8"/>
  <c r="Y223" i="8"/>
  <c r="Y224" i="8"/>
  <c r="Y226" i="8"/>
  <c r="Y227" i="8"/>
  <c r="U228" i="8" s="1"/>
  <c r="Y228" i="8" s="1"/>
  <c r="U229" i="8" s="1"/>
  <c r="Y229" i="8" s="1"/>
  <c r="U230" i="8" s="1"/>
  <c r="Y230" i="8" s="1"/>
  <c r="U231" i="8" s="1"/>
  <c r="Y231" i="8" s="1"/>
  <c r="U232" i="8" s="1"/>
  <c r="Y232" i="8" s="1"/>
  <c r="Y233" i="8"/>
  <c r="Y234" i="8"/>
  <c r="Y246" i="8"/>
  <c r="Y247" i="8"/>
  <c r="Y248" i="8"/>
  <c r="Y249" i="8"/>
  <c r="Y251" i="8"/>
  <c r="Y252" i="8"/>
  <c r="Y12" i="8"/>
  <c r="Y13" i="8"/>
  <c r="Y14" i="8"/>
  <c r="Y15" i="8"/>
  <c r="U16" i="8" s="1"/>
  <c r="Y16" i="8" s="1"/>
  <c r="Y17" i="8"/>
  <c r="Y19" i="8"/>
  <c r="Y20" i="8"/>
  <c r="Y11" i="8"/>
  <c r="AL23" i="8"/>
  <c r="Y22" i="1"/>
  <c r="AL20" i="1"/>
  <c r="AL21" i="1"/>
  <c r="AL22" i="1"/>
  <c r="Y21" i="1"/>
  <c r="R22" i="1"/>
  <c r="T22" i="1"/>
  <c r="U253" i="8" l="1"/>
  <c r="R56" i="8"/>
  <c r="AL68" i="8" l="1"/>
  <c r="AL70" i="8"/>
  <c r="AX70" i="8"/>
  <c r="AW70" i="8"/>
  <c r="T70" i="8"/>
  <c r="AZ70" i="8" l="1"/>
  <c r="T251" i="8" l="1"/>
  <c r="T250" i="8"/>
  <c r="T249" i="8"/>
  <c r="T248" i="8"/>
  <c r="T247" i="8"/>
  <c r="T246" i="8"/>
  <c r="T234" i="8"/>
  <c r="T233" i="8"/>
  <c r="T227" i="8"/>
  <c r="T226" i="8"/>
  <c r="T224" i="8"/>
  <c r="T223" i="8"/>
  <c r="T222" i="8"/>
  <c r="T218" i="8" l="1"/>
  <c r="R218" i="8"/>
  <c r="T217" i="8"/>
  <c r="R217" i="8"/>
  <c r="T216" i="8"/>
  <c r="R216" i="8"/>
  <c r="T215" i="8"/>
  <c r="R215" i="8"/>
  <c r="AW214" i="8"/>
  <c r="T214" i="8"/>
  <c r="R214" i="8"/>
  <c r="AW213" i="8"/>
  <c r="T213" i="8"/>
  <c r="R213" i="8"/>
  <c r="AW212" i="8"/>
  <c r="T212" i="8"/>
  <c r="R212" i="8"/>
  <c r="AW211" i="8"/>
  <c r="T211" i="8"/>
  <c r="R211" i="8"/>
  <c r="AW210" i="8"/>
  <c r="T210" i="8"/>
  <c r="R210" i="8"/>
  <c r="BF252" i="8"/>
  <c r="AX252" i="8"/>
  <c r="AW252" i="8"/>
  <c r="AL252" i="8"/>
  <c r="BF215" i="8"/>
  <c r="AX215" i="8"/>
  <c r="AW215" i="8"/>
  <c r="AL215" i="8"/>
  <c r="BF214" i="8"/>
  <c r="AX214" i="8"/>
  <c r="AL214" i="8"/>
  <c r="BF213" i="8"/>
  <c r="AX213" i="8"/>
  <c r="AL213" i="8"/>
  <c r="BF212" i="8"/>
  <c r="AX212" i="8"/>
  <c r="AL212" i="8"/>
  <c r="BF211" i="8"/>
  <c r="AX211" i="8"/>
  <c r="AL211" i="8"/>
  <c r="AW209" i="8"/>
  <c r="T209" i="8"/>
  <c r="R209" i="8"/>
  <c r="AW208" i="8"/>
  <c r="T208" i="8"/>
  <c r="R208" i="8"/>
  <c r="AW207" i="8"/>
  <c r="T207" i="8"/>
  <c r="R207" i="8"/>
  <c r="AW206" i="8"/>
  <c r="T206" i="8"/>
  <c r="R206" i="8"/>
  <c r="AW205" i="8"/>
  <c r="T205" i="8"/>
  <c r="R205" i="8"/>
  <c r="AW204" i="8"/>
  <c r="T204" i="8"/>
  <c r="R204" i="8"/>
  <c r="AW203" i="8"/>
  <c r="T203" i="8"/>
  <c r="R203" i="8"/>
  <c r="AW202" i="8"/>
  <c r="T202" i="8"/>
  <c r="R202" i="8"/>
  <c r="AW201" i="8"/>
  <c r="T201" i="8"/>
  <c r="R201" i="8"/>
  <c r="AW200" i="8"/>
  <c r="T200" i="8"/>
  <c r="R200" i="8"/>
  <c r="AW199" i="8"/>
  <c r="T199" i="8"/>
  <c r="R199" i="8"/>
  <c r="AW198" i="8"/>
  <c r="T198" i="8"/>
  <c r="R198" i="8"/>
  <c r="AW197" i="8"/>
  <c r="T197" i="8"/>
  <c r="R197" i="8"/>
  <c r="AW196" i="8"/>
  <c r="T196" i="8"/>
  <c r="R196" i="8"/>
  <c r="AW195" i="8"/>
  <c r="T195" i="8"/>
  <c r="R195" i="8"/>
  <c r="AW194" i="8"/>
  <c r="T194" i="8"/>
  <c r="R194" i="8"/>
  <c r="AW193" i="8"/>
  <c r="T193" i="8"/>
  <c r="R193" i="8"/>
  <c r="AW192" i="8"/>
  <c r="T192" i="8"/>
  <c r="R192" i="8"/>
  <c r="AW191" i="8"/>
  <c r="T191" i="8"/>
  <c r="R191" i="8"/>
  <c r="AW190" i="8"/>
  <c r="T190" i="8"/>
  <c r="R190" i="8"/>
  <c r="AW189" i="8"/>
  <c r="T189" i="8"/>
  <c r="R189" i="8"/>
  <c r="AW188" i="8"/>
  <c r="T188" i="8"/>
  <c r="R188" i="8"/>
  <c r="AW187" i="8"/>
  <c r="T187" i="8"/>
  <c r="R187" i="8"/>
  <c r="AW186" i="8"/>
  <c r="T186" i="8"/>
  <c r="R186" i="8"/>
  <c r="AW185" i="8"/>
  <c r="T185" i="8"/>
  <c r="R185" i="8"/>
  <c r="BF210" i="8"/>
  <c r="AX210" i="8"/>
  <c r="AL210" i="8"/>
  <c r="BF189" i="8"/>
  <c r="AX189" i="8"/>
  <c r="AL189" i="8"/>
  <c r="BF188" i="8"/>
  <c r="AX188" i="8"/>
  <c r="AL188" i="8"/>
  <c r="BF187" i="8"/>
  <c r="AX187" i="8"/>
  <c r="AL187" i="8"/>
  <c r="BF186" i="8"/>
  <c r="AX186" i="8"/>
  <c r="AL186" i="8"/>
  <c r="BF185" i="8"/>
  <c r="AX185" i="8"/>
  <c r="AL185" i="8"/>
  <c r="R139" i="8"/>
  <c r="T139" i="8"/>
  <c r="AW139" i="8"/>
  <c r="AL139" i="8"/>
  <c r="AX139" i="8"/>
  <c r="BF139" i="8"/>
  <c r="R140" i="8"/>
  <c r="T140" i="8"/>
  <c r="AW140" i="8"/>
  <c r="AL140" i="8"/>
  <c r="AX140" i="8"/>
  <c r="BF140" i="8"/>
  <c r="R141" i="8"/>
  <c r="T141" i="8"/>
  <c r="AW141" i="8"/>
  <c r="AL141" i="8"/>
  <c r="AX141" i="8"/>
  <c r="BF141" i="8"/>
  <c r="R143" i="8"/>
  <c r="T143" i="8"/>
  <c r="AW143" i="8"/>
  <c r="AL143" i="8"/>
  <c r="AX143" i="8"/>
  <c r="BF143" i="8"/>
  <c r="R144" i="8"/>
  <c r="T144" i="8"/>
  <c r="AW144" i="8"/>
  <c r="AL144" i="8"/>
  <c r="AX144" i="8"/>
  <c r="BF144" i="8"/>
  <c r="R145" i="8"/>
  <c r="T145" i="8"/>
  <c r="AW145" i="8"/>
  <c r="AL145" i="8"/>
  <c r="AX145" i="8"/>
  <c r="BF145" i="8"/>
  <c r="R160" i="8"/>
  <c r="T160" i="8"/>
  <c r="AW160" i="8"/>
  <c r="AL160" i="8"/>
  <c r="AX160" i="8"/>
  <c r="BF160" i="8"/>
  <c r="R167" i="8"/>
  <c r="T167" i="8"/>
  <c r="AW167" i="8"/>
  <c r="AL167" i="8"/>
  <c r="AX167" i="8"/>
  <c r="BF167" i="8"/>
  <c r="R175" i="8"/>
  <c r="T175" i="8"/>
  <c r="AL175" i="8"/>
  <c r="AX175" i="8"/>
  <c r="BF175" i="8"/>
  <c r="R183" i="8"/>
  <c r="T183" i="8"/>
  <c r="AW183" i="8"/>
  <c r="AL183" i="8"/>
  <c r="AX183" i="8"/>
  <c r="BF183" i="8"/>
  <c r="R184" i="8"/>
  <c r="T184" i="8"/>
  <c r="AW184" i="8"/>
  <c r="AL184" i="8"/>
  <c r="AX184" i="8"/>
  <c r="BF184" i="8"/>
  <c r="AW138" i="8"/>
  <c r="T138" i="8"/>
  <c r="R138" i="8"/>
  <c r="AU137" i="8"/>
  <c r="T137" i="8"/>
  <c r="R137" i="8"/>
  <c r="AW136" i="8"/>
  <c r="T136" i="8"/>
  <c r="R136" i="8"/>
  <c r="AW135" i="8"/>
  <c r="T135" i="8"/>
  <c r="R135" i="8"/>
  <c r="AW134" i="8"/>
  <c r="T134" i="8"/>
  <c r="R134" i="8"/>
  <c r="AW133" i="8"/>
  <c r="T133" i="8"/>
  <c r="R133" i="8"/>
  <c r="AU132" i="8"/>
  <c r="T132" i="8"/>
  <c r="R132" i="8"/>
  <c r="AU131" i="8"/>
  <c r="T131" i="8"/>
  <c r="R131" i="8"/>
  <c r="AW130" i="8"/>
  <c r="T130" i="8"/>
  <c r="R130" i="8"/>
  <c r="AU127" i="8"/>
  <c r="T127" i="8"/>
  <c r="R127" i="8"/>
  <c r="AU126" i="8"/>
  <c r="T126" i="8"/>
  <c r="R126" i="8"/>
  <c r="AU125" i="8"/>
  <c r="T125" i="8"/>
  <c r="R125" i="8"/>
  <c r="AW124" i="8"/>
  <c r="T124" i="8"/>
  <c r="R124" i="8"/>
  <c r="AW123" i="8"/>
  <c r="T123" i="8"/>
  <c r="R123" i="8"/>
  <c r="AW122" i="8"/>
  <c r="T122" i="8"/>
  <c r="R122" i="8"/>
  <c r="AW120" i="8"/>
  <c r="T120" i="8"/>
  <c r="R120" i="8"/>
  <c r="AW119" i="8"/>
  <c r="T119" i="8"/>
  <c r="R119" i="8"/>
  <c r="AW118" i="8"/>
  <c r="T118" i="8"/>
  <c r="R118" i="8"/>
  <c r="AW117" i="8"/>
  <c r="T117" i="8"/>
  <c r="R117" i="8"/>
  <c r="AW115" i="8"/>
  <c r="T115" i="8"/>
  <c r="R115" i="8"/>
  <c r="AW114" i="8"/>
  <c r="T114" i="8"/>
  <c r="R114" i="8"/>
  <c r="AW113" i="8"/>
  <c r="T113" i="8"/>
  <c r="R113" i="8"/>
  <c r="AW112" i="8"/>
  <c r="T112" i="8"/>
  <c r="R112" i="8"/>
  <c r="AU111" i="8"/>
  <c r="T111" i="8"/>
  <c r="R111" i="8"/>
  <c r="AW109" i="8"/>
  <c r="T109" i="8"/>
  <c r="R109" i="8"/>
  <c r="AW107" i="8"/>
  <c r="T107" i="8"/>
  <c r="R107" i="8"/>
  <c r="AW106" i="8"/>
  <c r="T106" i="8"/>
  <c r="R106" i="8"/>
  <c r="AU103" i="8"/>
  <c r="T103" i="8"/>
  <c r="R103" i="8"/>
  <c r="AW102" i="8"/>
  <c r="T102" i="8"/>
  <c r="R102" i="8"/>
  <c r="AU101" i="8"/>
  <c r="T101" i="8"/>
  <c r="R101" i="8"/>
  <c r="AW100" i="8"/>
  <c r="T100" i="8"/>
  <c r="R100" i="8"/>
  <c r="AU99" i="8"/>
  <c r="T99" i="8"/>
  <c r="R99" i="8"/>
  <c r="AW98" i="8"/>
  <c r="T98" i="8"/>
  <c r="R98" i="8"/>
  <c r="AW97" i="8"/>
  <c r="T97" i="8"/>
  <c r="R97" i="8"/>
  <c r="AU96" i="8"/>
  <c r="T96" i="8"/>
  <c r="R96" i="8"/>
  <c r="AU95" i="8"/>
  <c r="T95" i="8"/>
  <c r="R95" i="8"/>
  <c r="AW94" i="8"/>
  <c r="T94" i="8"/>
  <c r="R94" i="8"/>
  <c r="AW93" i="8"/>
  <c r="T93" i="8"/>
  <c r="R93" i="8"/>
  <c r="AU92" i="8"/>
  <c r="T92" i="8"/>
  <c r="R92" i="8"/>
  <c r="AW91" i="8"/>
  <c r="T91" i="8"/>
  <c r="R91" i="8"/>
  <c r="AW90" i="8"/>
  <c r="T90" i="8"/>
  <c r="R90" i="8"/>
  <c r="AW89" i="8"/>
  <c r="T89" i="8"/>
  <c r="R89" i="8"/>
  <c r="AW88" i="8"/>
  <c r="T88" i="8"/>
  <c r="R88" i="8"/>
  <c r="AW87" i="8"/>
  <c r="T87" i="8"/>
  <c r="R87" i="8"/>
  <c r="AU85" i="8"/>
  <c r="R85" i="8"/>
  <c r="T85" i="8"/>
  <c r="AW83" i="8"/>
  <c r="AW82" i="8"/>
  <c r="AU81" i="8"/>
  <c r="T80" i="8"/>
  <c r="T81" i="8"/>
  <c r="R81" i="8"/>
  <c r="AU80" i="8"/>
  <c r="R80" i="8"/>
  <c r="AW79" i="8"/>
  <c r="T79" i="8"/>
  <c r="R79" i="8"/>
  <c r="AW77" i="8"/>
  <c r="T77" i="8"/>
  <c r="R77" i="8"/>
  <c r="AY211" i="8" l="1"/>
  <c r="AZ211" i="8" s="1"/>
  <c r="AY212" i="8"/>
  <c r="AZ212" i="8" s="1"/>
  <c r="AY213" i="8"/>
  <c r="AZ213" i="8" s="1"/>
  <c r="AY252" i="8"/>
  <c r="AZ252" i="8" s="1"/>
  <c r="AY214" i="8"/>
  <c r="AZ214" i="8" s="1"/>
  <c r="AY215" i="8"/>
  <c r="AZ215" i="8" s="1"/>
  <c r="AY189" i="8"/>
  <c r="AZ189" i="8" s="1"/>
  <c r="AY139" i="8"/>
  <c r="AZ139" i="8" s="1"/>
  <c r="AY140" i="8"/>
  <c r="AZ140" i="8" s="1"/>
  <c r="AY167" i="8"/>
  <c r="AZ167" i="8" s="1"/>
  <c r="AY144" i="8"/>
  <c r="AZ144" i="8" s="1"/>
  <c r="AY187" i="8"/>
  <c r="AZ187" i="8" s="1"/>
  <c r="AY210" i="8"/>
  <c r="AZ210" i="8" s="1"/>
  <c r="AY186" i="8"/>
  <c r="AZ186" i="8" s="1"/>
  <c r="AY145" i="8"/>
  <c r="AZ145" i="8" s="1"/>
  <c r="AY184" i="8"/>
  <c r="AZ184" i="8" s="1"/>
  <c r="AW175" i="8"/>
  <c r="AY175" i="8" s="1"/>
  <c r="AZ175" i="8" s="1"/>
  <c r="AY183" i="8"/>
  <c r="AZ183" i="8" s="1"/>
  <c r="AY188" i="8"/>
  <c r="AZ188" i="8" s="1"/>
  <c r="AY143" i="8"/>
  <c r="AZ143" i="8" s="1"/>
  <c r="AY141" i="8"/>
  <c r="AZ141" i="8" s="1"/>
  <c r="AY160" i="8"/>
  <c r="AZ160" i="8" s="1"/>
  <c r="AY185" i="8"/>
  <c r="AZ185" i="8" s="1"/>
  <c r="AU88" i="8"/>
  <c r="AU138" i="8"/>
  <c r="AW137" i="8"/>
  <c r="AU136" i="8"/>
  <c r="AU135" i="8"/>
  <c r="AU112" i="8"/>
  <c r="AU134" i="8"/>
  <c r="AU133" i="8"/>
  <c r="AW132" i="8"/>
  <c r="AW131" i="8"/>
  <c r="AU130" i="8"/>
  <c r="AW127" i="8"/>
  <c r="AW126" i="8"/>
  <c r="AW125" i="8"/>
  <c r="AU124" i="8"/>
  <c r="AU123" i="8"/>
  <c r="AU122" i="8"/>
  <c r="AU97" i="8"/>
  <c r="AU120" i="8"/>
  <c r="AU119" i="8"/>
  <c r="AU118" i="8"/>
  <c r="AU117" i="8"/>
  <c r="AU115" i="8"/>
  <c r="AU114" i="8"/>
  <c r="AU113" i="8"/>
  <c r="AW111" i="8"/>
  <c r="AU109" i="8"/>
  <c r="AU107" i="8"/>
  <c r="AU106" i="8"/>
  <c r="AW103" i="8"/>
  <c r="AU102" i="8"/>
  <c r="AW101" i="8"/>
  <c r="AU98" i="8"/>
  <c r="AU100" i="8"/>
  <c r="AW99" i="8"/>
  <c r="AW96" i="8"/>
  <c r="AW95" i="8"/>
  <c r="AU94" i="8"/>
  <c r="AU93" i="8"/>
  <c r="AW92" i="8"/>
  <c r="AU91" i="8"/>
  <c r="AU90" i="8"/>
  <c r="AU89" i="8"/>
  <c r="AU87" i="8"/>
  <c r="AU82" i="8"/>
  <c r="AW85" i="8"/>
  <c r="AU83" i="8"/>
  <c r="AW81" i="8"/>
  <c r="AW80" i="8"/>
  <c r="AU79" i="8"/>
  <c r="AU77" i="8"/>
  <c r="Y13" i="1" l="1"/>
  <c r="BF13" i="1"/>
  <c r="R30" i="8" l="1"/>
  <c r="T30" i="8"/>
  <c r="AU30" i="8"/>
  <c r="AL30" i="8"/>
  <c r="AX30" i="8"/>
  <c r="R31" i="8"/>
  <c r="T31" i="8"/>
  <c r="AL31" i="8"/>
  <c r="AX31" i="8"/>
  <c r="R32" i="8"/>
  <c r="T32" i="8"/>
  <c r="AW32" i="8"/>
  <c r="AL32" i="8"/>
  <c r="AX32" i="8"/>
  <c r="R33" i="8"/>
  <c r="T33" i="8"/>
  <c r="AW33" i="8"/>
  <c r="AL33" i="8"/>
  <c r="AX33" i="8"/>
  <c r="R34" i="8"/>
  <c r="T34" i="8"/>
  <c r="AU34" i="8"/>
  <c r="AL34" i="8"/>
  <c r="AX34" i="8"/>
  <c r="AU35" i="8"/>
  <c r="AL35" i="8"/>
  <c r="AX35" i="8"/>
  <c r="AU36" i="8"/>
  <c r="AL36" i="8"/>
  <c r="AX36" i="8"/>
  <c r="R38" i="8"/>
  <c r="T38" i="8"/>
  <c r="AU38" i="8"/>
  <c r="AL38" i="8"/>
  <c r="AX38" i="8"/>
  <c r="R39" i="8"/>
  <c r="T39" i="8"/>
  <c r="AU39" i="8"/>
  <c r="AL39" i="8"/>
  <c r="AX39" i="8"/>
  <c r="R40" i="8"/>
  <c r="T40" i="8"/>
  <c r="AU40" i="8"/>
  <c r="AL40" i="8"/>
  <c r="AX40" i="8"/>
  <c r="R41" i="8"/>
  <c r="T41" i="8"/>
  <c r="AW41" i="8"/>
  <c r="AL41" i="8"/>
  <c r="AX41" i="8"/>
  <c r="R42" i="8"/>
  <c r="T42" i="8"/>
  <c r="AW42" i="8"/>
  <c r="AL42" i="8"/>
  <c r="AX42" i="8"/>
  <c r="R43" i="8"/>
  <c r="T43" i="8"/>
  <c r="AU43" i="8"/>
  <c r="AL43" i="8"/>
  <c r="AX43" i="8"/>
  <c r="R45" i="8"/>
  <c r="T45" i="8"/>
  <c r="AU45" i="8"/>
  <c r="AL45" i="8"/>
  <c r="AX45" i="8"/>
  <c r="R48" i="8"/>
  <c r="T48" i="8"/>
  <c r="AU48" i="8"/>
  <c r="AL48" i="8"/>
  <c r="AX48" i="8"/>
  <c r="R49" i="8"/>
  <c r="T49" i="8"/>
  <c r="AU49" i="8"/>
  <c r="AL49" i="8"/>
  <c r="AX49" i="8"/>
  <c r="R50" i="8"/>
  <c r="T50" i="8"/>
  <c r="AU50" i="8"/>
  <c r="AL50" i="8"/>
  <c r="AX50" i="8"/>
  <c r="R51" i="8"/>
  <c r="T51" i="8"/>
  <c r="AW51" i="8"/>
  <c r="AL51" i="8"/>
  <c r="AX51" i="8"/>
  <c r="R52" i="8"/>
  <c r="T52" i="8"/>
  <c r="AW52" i="8"/>
  <c r="AL52" i="8"/>
  <c r="AX52" i="8"/>
  <c r="R53" i="8"/>
  <c r="T53" i="8"/>
  <c r="AU53" i="8"/>
  <c r="AL53" i="8"/>
  <c r="AX53" i="8"/>
  <c r="R54" i="8"/>
  <c r="T54" i="8"/>
  <c r="AU54" i="8"/>
  <c r="AL54" i="8"/>
  <c r="AX54" i="8"/>
  <c r="R55" i="8"/>
  <c r="T55" i="8"/>
  <c r="AU55" i="8"/>
  <c r="AL55" i="8"/>
  <c r="AX55" i="8"/>
  <c r="T56" i="8"/>
  <c r="AU56" i="8"/>
  <c r="AL56" i="8"/>
  <c r="AX56" i="8"/>
  <c r="R57" i="8"/>
  <c r="T57" i="8"/>
  <c r="AW57" i="8"/>
  <c r="AL57" i="8"/>
  <c r="AX57" i="8"/>
  <c r="R58" i="8"/>
  <c r="T58" i="8"/>
  <c r="AW58" i="8"/>
  <c r="AL58" i="8"/>
  <c r="AX58" i="8"/>
  <c r="AW59" i="8"/>
  <c r="AL59" i="8"/>
  <c r="AX59" i="8"/>
  <c r="AU60" i="8"/>
  <c r="AL60" i="8"/>
  <c r="AX60" i="8"/>
  <c r="R61" i="8"/>
  <c r="T61" i="8"/>
  <c r="AU61" i="8"/>
  <c r="AL61" i="8"/>
  <c r="AX61" i="8"/>
  <c r="R62" i="8"/>
  <c r="T62" i="8"/>
  <c r="AU62" i="8"/>
  <c r="AL62" i="8"/>
  <c r="AX62" i="8"/>
  <c r="R63" i="8"/>
  <c r="T63" i="8"/>
  <c r="AU63" i="8"/>
  <c r="AL63" i="8"/>
  <c r="AX63" i="8"/>
  <c r="R64" i="8"/>
  <c r="T64" i="8"/>
  <c r="AU64" i="8"/>
  <c r="AL64" i="8"/>
  <c r="AX64" i="8"/>
  <c r="R65" i="8"/>
  <c r="T65" i="8"/>
  <c r="AU65" i="8"/>
  <c r="AL65" i="8"/>
  <c r="AX65" i="8"/>
  <c r="R66" i="8"/>
  <c r="T66" i="8"/>
  <c r="AW66" i="8"/>
  <c r="AL66" i="8"/>
  <c r="AX66" i="8"/>
  <c r="R67" i="8"/>
  <c r="T67" i="8"/>
  <c r="AW67" i="8"/>
  <c r="AL67" i="8"/>
  <c r="AX67" i="8"/>
  <c r="R68" i="8"/>
  <c r="T68" i="8"/>
  <c r="AW68" i="8"/>
  <c r="AX68" i="8"/>
  <c r="R72" i="8"/>
  <c r="T72" i="8"/>
  <c r="AU72" i="8"/>
  <c r="AL72" i="8"/>
  <c r="AX72" i="8"/>
  <c r="R73" i="8"/>
  <c r="T73" i="8"/>
  <c r="AU73" i="8"/>
  <c r="AL73" i="8"/>
  <c r="AX73" i="8"/>
  <c r="R74" i="8"/>
  <c r="T74" i="8"/>
  <c r="AW74" i="8"/>
  <c r="AL74" i="8"/>
  <c r="AX74" i="8"/>
  <c r="R75" i="8"/>
  <c r="T75" i="8"/>
  <c r="AW75" i="8"/>
  <c r="AL75" i="8"/>
  <c r="AX75" i="8"/>
  <c r="R76" i="8"/>
  <c r="T76" i="8"/>
  <c r="AU76" i="8"/>
  <c r="AL76" i="8"/>
  <c r="AX76" i="8"/>
  <c r="R86" i="8"/>
  <c r="T86" i="8"/>
  <c r="AL86" i="8"/>
  <c r="AX86" i="8"/>
  <c r="R110" i="8"/>
  <c r="T110" i="8"/>
  <c r="AW110" i="8"/>
  <c r="AL110" i="8"/>
  <c r="AX110" i="8"/>
  <c r="R116" i="8"/>
  <c r="T116" i="8"/>
  <c r="AW116" i="8"/>
  <c r="AL116" i="8"/>
  <c r="AX116" i="8"/>
  <c r="R121" i="8"/>
  <c r="T121" i="8"/>
  <c r="AU121" i="8"/>
  <c r="AL121" i="8"/>
  <c r="AX121" i="8"/>
  <c r="AU31" i="8" l="1"/>
  <c r="AW60" i="8"/>
  <c r="AU75" i="8"/>
  <c r="AY75" i="8" s="1"/>
  <c r="AZ75" i="8" s="1"/>
  <c r="AW30" i="8"/>
  <c r="AY30" i="8" s="1"/>
  <c r="AZ30" i="8" s="1"/>
  <c r="AW63" i="8"/>
  <c r="AY63" i="8" s="1"/>
  <c r="AZ63" i="8" s="1"/>
  <c r="AW48" i="8"/>
  <c r="AY48" i="8" s="1"/>
  <c r="AZ48" i="8" s="1"/>
  <c r="AW43" i="8"/>
  <c r="AY43" i="8" s="1"/>
  <c r="AZ43" i="8" s="1"/>
  <c r="AU33" i="8"/>
  <c r="AY33" i="8" s="1"/>
  <c r="AZ33" i="8" s="1"/>
  <c r="AW61" i="8"/>
  <c r="AY61" i="8" s="1"/>
  <c r="AZ61" i="8" s="1"/>
  <c r="AY60" i="8"/>
  <c r="AZ60" i="8" s="1"/>
  <c r="AU52" i="8"/>
  <c r="AY52" i="8" s="1"/>
  <c r="AZ52" i="8" s="1"/>
  <c r="AW49" i="8"/>
  <c r="AY49" i="8" s="1"/>
  <c r="AZ49" i="8" s="1"/>
  <c r="AW40" i="8"/>
  <c r="AY40" i="8" s="1"/>
  <c r="AZ40" i="8" s="1"/>
  <c r="AU58" i="8"/>
  <c r="AY58" i="8" s="1"/>
  <c r="AZ58" i="8" s="1"/>
  <c r="AW38" i="8"/>
  <c r="AY38" i="8" s="1"/>
  <c r="AZ38" i="8" s="1"/>
  <c r="AW34" i="8"/>
  <c r="AY34" i="8" s="1"/>
  <c r="AZ34" i="8" s="1"/>
  <c r="AU42" i="8"/>
  <c r="AY42" i="8" s="1"/>
  <c r="AZ42" i="8" s="1"/>
  <c r="AW31" i="8"/>
  <c r="AW36" i="8"/>
  <c r="AY36" i="8" s="1"/>
  <c r="AZ36" i="8" s="1"/>
  <c r="AW39" i="8"/>
  <c r="AY39" i="8" s="1"/>
  <c r="AZ39" i="8" s="1"/>
  <c r="AW50" i="8"/>
  <c r="AY50" i="8" s="1"/>
  <c r="AZ50" i="8" s="1"/>
  <c r="AW53" i="8"/>
  <c r="AY53" i="8" s="1"/>
  <c r="AZ53" i="8" s="1"/>
  <c r="AW55" i="8"/>
  <c r="AY55" i="8" s="1"/>
  <c r="AZ55" i="8" s="1"/>
  <c r="AW56" i="8"/>
  <c r="AY56" i="8" s="1"/>
  <c r="AZ56" i="8" s="1"/>
  <c r="AU57" i="8"/>
  <c r="AY57" i="8" s="1"/>
  <c r="AZ57" i="8" s="1"/>
  <c r="AW64" i="8"/>
  <c r="AY64" i="8" s="1"/>
  <c r="AZ64" i="8" s="1"/>
  <c r="AU66" i="8"/>
  <c r="AY66" i="8" s="1"/>
  <c r="AZ66" i="8" s="1"/>
  <c r="AU68" i="8"/>
  <c r="AY68" i="8" s="1"/>
  <c r="AZ68" i="8" s="1"/>
  <c r="AU74" i="8"/>
  <c r="AY74" i="8" s="1"/>
  <c r="AZ74" i="8" s="1"/>
  <c r="AW72" i="8"/>
  <c r="AY72" i="8" s="1"/>
  <c r="AZ72" i="8" s="1"/>
  <c r="AU116" i="8"/>
  <c r="AY116" i="8" s="1"/>
  <c r="AZ116" i="8" s="1"/>
  <c r="AW121" i="8"/>
  <c r="AY121" i="8" s="1"/>
  <c r="AZ121" i="8" s="1"/>
  <c r="AU110" i="8"/>
  <c r="AY110" i="8" s="1"/>
  <c r="AZ110" i="8" s="1"/>
  <c r="AW86" i="8"/>
  <c r="AU67" i="8"/>
  <c r="AY67" i="8" s="1"/>
  <c r="AZ67" i="8" s="1"/>
  <c r="AU59" i="8"/>
  <c r="AY59" i="8" s="1"/>
  <c r="AZ59" i="8" s="1"/>
  <c r="AU51" i="8"/>
  <c r="AY51" i="8" s="1"/>
  <c r="AZ51" i="8" s="1"/>
  <c r="AU41" i="8"/>
  <c r="AY41" i="8" s="1"/>
  <c r="AZ41" i="8" s="1"/>
  <c r="AU32" i="8"/>
  <c r="AY32" i="8" s="1"/>
  <c r="AZ32" i="8" s="1"/>
  <c r="AU86" i="8"/>
  <c r="AW76" i="8"/>
  <c r="AY76" i="8" s="1"/>
  <c r="AZ76" i="8" s="1"/>
  <c r="AW65" i="8"/>
  <c r="AY65" i="8" s="1"/>
  <c r="AZ65" i="8" s="1"/>
  <c r="AW73" i="8"/>
  <c r="AY73" i="8" s="1"/>
  <c r="AZ73" i="8" s="1"/>
  <c r="AW62" i="8"/>
  <c r="AY62" i="8" s="1"/>
  <c r="AZ62" i="8" s="1"/>
  <c r="AW54" i="8"/>
  <c r="AY54" i="8" s="1"/>
  <c r="AZ54" i="8" s="1"/>
  <c r="AW45" i="8"/>
  <c r="AY45" i="8" s="1"/>
  <c r="AZ45" i="8" s="1"/>
  <c r="AW35" i="8"/>
  <c r="AY35" i="8" s="1"/>
  <c r="AZ35" i="8" s="1"/>
  <c r="R21" i="8"/>
  <c r="T21" i="8"/>
  <c r="AU21" i="8"/>
  <c r="AL21" i="8"/>
  <c r="AX21" i="8"/>
  <c r="R22" i="8"/>
  <c r="T22" i="8"/>
  <c r="AL22" i="8"/>
  <c r="AX22" i="8"/>
  <c r="R23" i="8"/>
  <c r="T23" i="8"/>
  <c r="AW23" i="8"/>
  <c r="AX23" i="8"/>
  <c r="R24" i="8"/>
  <c r="T24" i="8"/>
  <c r="AU24" i="8"/>
  <c r="AL24" i="8"/>
  <c r="AX24" i="8"/>
  <c r="R26" i="8"/>
  <c r="T26" i="8"/>
  <c r="AU26" i="8"/>
  <c r="AL26" i="8"/>
  <c r="AX26" i="8"/>
  <c r="R27" i="8"/>
  <c r="T27" i="8"/>
  <c r="AU27" i="8"/>
  <c r="AL27" i="8"/>
  <c r="AX27" i="8"/>
  <c r="R28" i="8"/>
  <c r="T28" i="8"/>
  <c r="AU28" i="8"/>
  <c r="AL28" i="8"/>
  <c r="AX28" i="8"/>
  <c r="R29" i="8"/>
  <c r="T29" i="8"/>
  <c r="AW29" i="8"/>
  <c r="AL29" i="8"/>
  <c r="AX29" i="8"/>
  <c r="R11" i="8"/>
  <c r="T11" i="8"/>
  <c r="AU11" i="8"/>
  <c r="AL11" i="8"/>
  <c r="AX11" i="8"/>
  <c r="BE11" i="8"/>
  <c r="R12" i="8"/>
  <c r="T12" i="8"/>
  <c r="AU12" i="8"/>
  <c r="AL12" i="8"/>
  <c r="AX12" i="8"/>
  <c r="BE12" i="8"/>
  <c r="R13" i="8"/>
  <c r="T13" i="8"/>
  <c r="AU13" i="8"/>
  <c r="AL13" i="8"/>
  <c r="AX13" i="8"/>
  <c r="BE13" i="8"/>
  <c r="R14" i="8"/>
  <c r="T14" i="8"/>
  <c r="AW14" i="8"/>
  <c r="AL14" i="8"/>
  <c r="AX14" i="8"/>
  <c r="BE14" i="8"/>
  <c r="R15" i="8"/>
  <c r="T15" i="8"/>
  <c r="AL15" i="8"/>
  <c r="AX15" i="8"/>
  <c r="BE15" i="8"/>
  <c r="R17" i="8"/>
  <c r="T17" i="8"/>
  <c r="AW17" i="8"/>
  <c r="AL17" i="8"/>
  <c r="AX17" i="8"/>
  <c r="BE17" i="8"/>
  <c r="R19" i="8"/>
  <c r="T19" i="8"/>
  <c r="AU19" i="8"/>
  <c r="AL19" i="8"/>
  <c r="AX19" i="8"/>
  <c r="BE19" i="8"/>
  <c r="AW20" i="8"/>
  <c r="AL20" i="8"/>
  <c r="AX20" i="8"/>
  <c r="BE20" i="8"/>
  <c r="AY31" i="8" l="1"/>
  <c r="AZ31" i="8" s="1"/>
  <c r="AU29" i="8"/>
  <c r="AY29" i="8" s="1"/>
  <c r="AZ29" i="8" s="1"/>
  <c r="AW26" i="8"/>
  <c r="AY26" i="8" s="1"/>
  <c r="AZ26" i="8" s="1"/>
  <c r="AY86" i="8"/>
  <c r="AZ86" i="8" s="1"/>
  <c r="AW24" i="8"/>
  <c r="AY24" i="8" s="1"/>
  <c r="AZ24" i="8" s="1"/>
  <c r="AU23" i="8"/>
  <c r="AY23" i="8" s="1"/>
  <c r="AZ23" i="8" s="1"/>
  <c r="AW21" i="8"/>
  <c r="AY21" i="8" s="1"/>
  <c r="AZ21" i="8" s="1"/>
  <c r="AW22" i="8"/>
  <c r="AU22" i="8"/>
  <c r="AW28" i="8"/>
  <c r="AY28" i="8" s="1"/>
  <c r="AZ28" i="8" s="1"/>
  <c r="AW27" i="8"/>
  <c r="AY27" i="8" s="1"/>
  <c r="AZ27" i="8" s="1"/>
  <c r="AU20" i="8"/>
  <c r="AY20" i="8" s="1"/>
  <c r="AZ20" i="8" s="1"/>
  <c r="AU17" i="8"/>
  <c r="AY17" i="8" s="1"/>
  <c r="AZ17" i="8" s="1"/>
  <c r="AU14" i="8"/>
  <c r="AY14" i="8" s="1"/>
  <c r="AZ14" i="8" s="1"/>
  <c r="AW13" i="8"/>
  <c r="AY13" i="8" s="1"/>
  <c r="AZ13" i="8" s="1"/>
  <c r="AW11" i="8"/>
  <c r="AY11" i="8" s="1"/>
  <c r="AZ11" i="8" s="1"/>
  <c r="AW19" i="8"/>
  <c r="AY19" i="8" s="1"/>
  <c r="AZ19" i="8" s="1"/>
  <c r="AW12" i="8"/>
  <c r="AY12" i="8" s="1"/>
  <c r="AZ12" i="8" s="1"/>
  <c r="AW15" i="8"/>
  <c r="AU15" i="8"/>
  <c r="AY22" i="8" l="1"/>
  <c r="AZ22" i="8" s="1"/>
  <c r="AY15" i="8"/>
  <c r="AZ15" i="8" s="1"/>
  <c r="T10" i="8" l="1"/>
  <c r="BE10" i="8"/>
  <c r="AL10" i="8"/>
  <c r="Y10" i="8"/>
  <c r="Y253" i="8" s="1"/>
  <c r="R10" i="8"/>
  <c r="T13" i="1"/>
  <c r="T15" i="1"/>
  <c r="AU10" i="8" l="1"/>
  <c r="AW10" i="8"/>
  <c r="AY10" i="8" l="1"/>
  <c r="AZ10" i="8" s="1"/>
  <c r="Y55" i="1" l="1"/>
  <c r="AW55" i="1" s="1"/>
  <c r="AL55" i="1"/>
  <c r="AX55" i="1"/>
  <c r="BF55" i="1"/>
  <c r="Y56" i="1"/>
  <c r="AW56" i="1" s="1"/>
  <c r="AL56" i="1"/>
  <c r="AX56" i="1"/>
  <c r="BF56" i="1"/>
  <c r="Y57" i="1"/>
  <c r="AL57" i="1"/>
  <c r="AX57" i="1"/>
  <c r="BF57" i="1"/>
  <c r="Y58" i="1"/>
  <c r="AL58" i="1"/>
  <c r="AX58" i="1"/>
  <c r="BF58" i="1"/>
  <c r="Y59" i="1"/>
  <c r="AW59" i="1" s="1"/>
  <c r="AL59" i="1"/>
  <c r="AX59" i="1"/>
  <c r="BF59" i="1"/>
  <c r="Y60" i="1"/>
  <c r="AW60" i="1" s="1"/>
  <c r="AL60" i="1"/>
  <c r="AX60" i="1"/>
  <c r="BF60" i="1"/>
  <c r="Y61" i="1"/>
  <c r="AL61" i="1"/>
  <c r="AX61" i="1"/>
  <c r="BF61" i="1"/>
  <c r="Y62" i="1"/>
  <c r="AW62" i="1" s="1"/>
  <c r="AL62" i="1"/>
  <c r="AX62" i="1"/>
  <c r="BF62" i="1"/>
  <c r="Y54" i="1"/>
  <c r="AW54" i="1" s="1"/>
  <c r="AL54" i="1"/>
  <c r="AX54" i="1"/>
  <c r="BF54" i="1"/>
  <c r="T49" i="1"/>
  <c r="Y49" i="1"/>
  <c r="AW49" i="1" s="1"/>
  <c r="AL49" i="1"/>
  <c r="AX49" i="1"/>
  <c r="BF49" i="1"/>
  <c r="Y50" i="1"/>
  <c r="AW50" i="1" s="1"/>
  <c r="AL50" i="1"/>
  <c r="AX50" i="1"/>
  <c r="BF50" i="1"/>
  <c r="Y51" i="1"/>
  <c r="AW51" i="1" s="1"/>
  <c r="AL51" i="1"/>
  <c r="AX51" i="1"/>
  <c r="BF51" i="1"/>
  <c r="Y52" i="1"/>
  <c r="AW52" i="1" s="1"/>
  <c r="AL52" i="1"/>
  <c r="AX52" i="1"/>
  <c r="BF52" i="1"/>
  <c r="Y53" i="1"/>
  <c r="AW53" i="1" s="1"/>
  <c r="AL53" i="1"/>
  <c r="AX53" i="1"/>
  <c r="BF53" i="1"/>
  <c r="Y41" i="1"/>
  <c r="AW41" i="1" s="1"/>
  <c r="AL41" i="1"/>
  <c r="AX41" i="1"/>
  <c r="BF41" i="1"/>
  <c r="Y42" i="1"/>
  <c r="AW42" i="1" s="1"/>
  <c r="AL42" i="1"/>
  <c r="AX42" i="1"/>
  <c r="BF42" i="1"/>
  <c r="Y43" i="1"/>
  <c r="AW43" i="1" s="1"/>
  <c r="AL43" i="1"/>
  <c r="AX43" i="1"/>
  <c r="BF43" i="1"/>
  <c r="Y44" i="1"/>
  <c r="AW44" i="1" s="1"/>
  <c r="AL44" i="1"/>
  <c r="AX44" i="1"/>
  <c r="BF44" i="1"/>
  <c r="Y45" i="1"/>
  <c r="AL45" i="1"/>
  <c r="AX45" i="1"/>
  <c r="BF45" i="1"/>
  <c r="Y46" i="1"/>
  <c r="AW46" i="1" s="1"/>
  <c r="AL46" i="1"/>
  <c r="AX46" i="1"/>
  <c r="BF46" i="1"/>
  <c r="T43" i="1"/>
  <c r="T44" i="1"/>
  <c r="T45" i="1"/>
  <c r="T46" i="1"/>
  <c r="T41" i="1"/>
  <c r="T42" i="1"/>
  <c r="AY54" i="1" l="1"/>
  <c r="AZ54" i="1" s="1"/>
  <c r="AY43" i="1"/>
  <c r="AZ43" i="1" s="1"/>
  <c r="AY59" i="1"/>
  <c r="AZ59" i="1" s="1"/>
  <c r="AY55" i="1"/>
  <c r="AZ55" i="1" s="1"/>
  <c r="AY41" i="1"/>
  <c r="AZ41" i="1" s="1"/>
  <c r="AY62" i="1"/>
  <c r="AZ62" i="1" s="1"/>
  <c r="AY60" i="1"/>
  <c r="AZ60" i="1" s="1"/>
  <c r="AY46" i="1"/>
  <c r="AZ46" i="1" s="1"/>
  <c r="AY44" i="1"/>
  <c r="AZ44" i="1" s="1"/>
  <c r="AY42" i="1"/>
  <c r="AZ42" i="1" s="1"/>
  <c r="AY56" i="1"/>
  <c r="AZ56" i="1" s="1"/>
  <c r="AW61" i="1"/>
  <c r="AY61" i="1" s="1"/>
  <c r="AZ61" i="1" s="1"/>
  <c r="AW57" i="1"/>
  <c r="AY57" i="1" s="1"/>
  <c r="AZ57" i="1" s="1"/>
  <c r="AW58" i="1"/>
  <c r="AY58" i="1" s="1"/>
  <c r="AZ58" i="1" s="1"/>
  <c r="AY53" i="1"/>
  <c r="AZ53" i="1" s="1"/>
  <c r="AY51" i="1"/>
  <c r="AZ51" i="1" s="1"/>
  <c r="AY52" i="1"/>
  <c r="AZ52" i="1" s="1"/>
  <c r="AY50" i="1"/>
  <c r="AZ50" i="1" s="1"/>
  <c r="AY49" i="1"/>
  <c r="AZ49" i="1" s="1"/>
  <c r="AW45" i="1"/>
  <c r="AY45" i="1" s="1"/>
  <c r="AZ45" i="1" s="1"/>
  <c r="AL13" i="1" l="1"/>
  <c r="AK3" i="1"/>
  <c r="Y15" i="1" l="1"/>
  <c r="Y16" i="1"/>
  <c r="Y17" i="1"/>
  <c r="Y18" i="1"/>
  <c r="Y19" i="1"/>
  <c r="Y20" i="1"/>
  <c r="Y23" i="1"/>
  <c r="Y24" i="1"/>
  <c r="Y25" i="1"/>
  <c r="Y26" i="1"/>
  <c r="Y27" i="1"/>
  <c r="Y28" i="1"/>
  <c r="Y32" i="1"/>
  <c r="R13" i="1"/>
  <c r="T23" i="1" l="1"/>
  <c r="T24" i="1"/>
  <c r="R25" i="1"/>
  <c r="T25" i="1"/>
  <c r="R26" i="1"/>
  <c r="T26" i="1"/>
  <c r="R31" i="1"/>
  <c r="T31" i="1"/>
  <c r="R32" i="1"/>
  <c r="T32" i="1"/>
  <c r="R33" i="1"/>
  <c r="T33" i="1"/>
  <c r="R34" i="1"/>
  <c r="T34" i="1"/>
  <c r="R35" i="1"/>
  <c r="T35" i="1"/>
  <c r="R36" i="1"/>
  <c r="T36" i="1"/>
  <c r="R37" i="1"/>
  <c r="T37" i="1"/>
  <c r="R15" i="1"/>
  <c r="AW15" i="1"/>
  <c r="AL15" i="1"/>
  <c r="AX15" i="1"/>
  <c r="BF15" i="1"/>
  <c r="AW16" i="1"/>
  <c r="AL16" i="1"/>
  <c r="AX16" i="1"/>
  <c r="BF16" i="1"/>
  <c r="AL17" i="1"/>
  <c r="AX17" i="1"/>
  <c r="BF17" i="1"/>
  <c r="AL18" i="1"/>
  <c r="AX18" i="1"/>
  <c r="BF18" i="1"/>
  <c r="AW19" i="1"/>
  <c r="AL19" i="1"/>
  <c r="AX19" i="1"/>
  <c r="BF19" i="1"/>
  <c r="AW20" i="1"/>
  <c r="AX20" i="1"/>
  <c r="BF20" i="1"/>
  <c r="AW21" i="1"/>
  <c r="AX21" i="1"/>
  <c r="BF21" i="1"/>
  <c r="AW23" i="1"/>
  <c r="AL23" i="1"/>
  <c r="AX23" i="1"/>
  <c r="BF23" i="1"/>
  <c r="AW24" i="1"/>
  <c r="AL24" i="1"/>
  <c r="AX24" i="1"/>
  <c r="BF24" i="1"/>
  <c r="AW25" i="1"/>
  <c r="AL25" i="1"/>
  <c r="AX25" i="1"/>
  <c r="BF25" i="1"/>
  <c r="AL26" i="1"/>
  <c r="AX26" i="1"/>
  <c r="BF26" i="1"/>
  <c r="AL27" i="1"/>
  <c r="AX27" i="1"/>
  <c r="BF27" i="1"/>
  <c r="AL28" i="1"/>
  <c r="AX28" i="1"/>
  <c r="BF28" i="1"/>
  <c r="Y29" i="1"/>
  <c r="AW29" i="1" s="1"/>
  <c r="AL29" i="1"/>
  <c r="AX29" i="1"/>
  <c r="BF29" i="1"/>
  <c r="Y30" i="1"/>
  <c r="AW30" i="1" s="1"/>
  <c r="AL30" i="1"/>
  <c r="AX30" i="1"/>
  <c r="BF30" i="1"/>
  <c r="Y31" i="1"/>
  <c r="AW31" i="1" s="1"/>
  <c r="AL31" i="1"/>
  <c r="AX31" i="1"/>
  <c r="BF31" i="1"/>
  <c r="AW32" i="1"/>
  <c r="AL32" i="1"/>
  <c r="AX32" i="1"/>
  <c r="BF32" i="1"/>
  <c r="Y33" i="1"/>
  <c r="AW33" i="1" s="1"/>
  <c r="AL33" i="1"/>
  <c r="AX33" i="1"/>
  <c r="BF33" i="1"/>
  <c r="Y34" i="1"/>
  <c r="AL34" i="1"/>
  <c r="AX34" i="1"/>
  <c r="BF34" i="1"/>
  <c r="Y35" i="1"/>
  <c r="AL35" i="1"/>
  <c r="AX35" i="1"/>
  <c r="BF35" i="1"/>
  <c r="Y36" i="1"/>
  <c r="AW36" i="1" s="1"/>
  <c r="AL36" i="1"/>
  <c r="AX36" i="1"/>
  <c r="BF36" i="1"/>
  <c r="Y37" i="1"/>
  <c r="AW37" i="1" s="1"/>
  <c r="AL37" i="1"/>
  <c r="AX37" i="1"/>
  <c r="BF37" i="1"/>
  <c r="Y39" i="1"/>
  <c r="AW39" i="1" s="1"/>
  <c r="AL39" i="1"/>
  <c r="AX39" i="1"/>
  <c r="BF39" i="1"/>
  <c r="Y40" i="1"/>
  <c r="AW40" i="1" s="1"/>
  <c r="AL40" i="1"/>
  <c r="AX40" i="1"/>
  <c r="BF40" i="1"/>
  <c r="AY36" i="1" l="1"/>
  <c r="AZ36" i="1" s="1"/>
  <c r="AY32" i="1"/>
  <c r="AZ32" i="1" s="1"/>
  <c r="AY30" i="1"/>
  <c r="AZ30" i="1" s="1"/>
  <c r="AY19" i="1"/>
  <c r="AZ19" i="1" s="1"/>
  <c r="AY40" i="1"/>
  <c r="AZ40" i="1" s="1"/>
  <c r="AY37" i="1"/>
  <c r="AZ37" i="1" s="1"/>
  <c r="AY33" i="1"/>
  <c r="AZ33" i="1" s="1"/>
  <c r="AY31" i="1"/>
  <c r="AZ31" i="1" s="1"/>
  <c r="AY29" i="1"/>
  <c r="AZ29" i="1" s="1"/>
  <c r="AY25" i="1"/>
  <c r="AZ25" i="1" s="1"/>
  <c r="AY23" i="1"/>
  <c r="AZ23" i="1" s="1"/>
  <c r="AY20" i="1"/>
  <c r="AZ20" i="1" s="1"/>
  <c r="AY16" i="1"/>
  <c r="AZ16" i="1" s="1"/>
  <c r="AY15" i="1"/>
  <c r="AZ15" i="1" s="1"/>
  <c r="AY39" i="1"/>
  <c r="AZ39" i="1" s="1"/>
  <c r="AY24" i="1"/>
  <c r="AZ24" i="1" s="1"/>
  <c r="AY21" i="1"/>
  <c r="AZ21" i="1" s="1"/>
  <c r="AW28" i="1"/>
  <c r="AY28" i="1" s="1"/>
  <c r="AZ28" i="1" s="1"/>
  <c r="AW34" i="1"/>
  <c r="AY34" i="1" s="1"/>
  <c r="AZ34" i="1" s="1"/>
  <c r="AW26" i="1"/>
  <c r="AY26" i="1" s="1"/>
  <c r="AZ26" i="1" s="1"/>
  <c r="AW17" i="1"/>
  <c r="AY17" i="1" s="1"/>
  <c r="AZ17" i="1" s="1"/>
  <c r="AW35" i="1"/>
  <c r="AY35" i="1" s="1"/>
  <c r="AZ35" i="1" s="1"/>
  <c r="AW27" i="1"/>
  <c r="AY27" i="1" s="1"/>
  <c r="AZ27" i="1" s="1"/>
  <c r="AW18" i="1"/>
  <c r="AY18" i="1" s="1"/>
  <c r="AZ18" i="1" s="1"/>
  <c r="AX13" i="1"/>
  <c r="AY13" i="1" l="1"/>
  <c r="AZ13" i="1" s="1"/>
</calcChain>
</file>

<file path=xl/sharedStrings.xml><?xml version="1.0" encoding="utf-8"?>
<sst xmlns="http://schemas.openxmlformats.org/spreadsheetml/2006/main" count="3559" uniqueCount="1288">
  <si>
    <t xml:space="preserve">PLAN OPERATIVO ANUAL </t>
  </si>
  <si>
    <t>VISIÓN INSTITUCIONAL:</t>
  </si>
  <si>
    <t>Reforma  de traspaso</t>
  </si>
  <si>
    <t>PROGRAMACION FÍSICA DE LA META</t>
  </si>
  <si>
    <t>CRONOGRAMA DE EJECUCIÓN PRESUPUESTARIA</t>
  </si>
  <si>
    <t>Celda de Control</t>
  </si>
  <si>
    <t>PLANIFICACIÓN PLURIANUAL</t>
  </si>
  <si>
    <t>Coordinación Nacional/ UTR</t>
  </si>
  <si>
    <t>CUP PROYECTO DE INVERSIÓN</t>
  </si>
  <si>
    <t>NOMBRE DEL PROYECTO DE INVERSIÓN</t>
  </si>
  <si>
    <t xml:space="preserve">FUENTE DE FINANCIAMIENTO </t>
  </si>
  <si>
    <t>ALINEACIÓN NACIONAL/OBJETIVO PND 
2021-2025</t>
  </si>
  <si>
    <t>ALINEACIÓN ESTRATÉGICA/OBJETIVO ESTRATÉGICO</t>
  </si>
  <si>
    <t>Objetivo Operativo</t>
  </si>
  <si>
    <t>Actividad</t>
  </si>
  <si>
    <t>Subactividad</t>
  </si>
  <si>
    <t>Actividad de arrastre ( Si/no)</t>
  </si>
  <si>
    <t xml:space="preserve">Nombre del Indicador Operativo Asociado  a la subactividad </t>
  </si>
  <si>
    <t>Fórmula del indicador Operativo asociado a la subactividad</t>
  </si>
  <si>
    <t>Meta cuantificable Subactividad</t>
  </si>
  <si>
    <t>Frecuencia del indicador</t>
  </si>
  <si>
    <t>Riesgo</t>
  </si>
  <si>
    <t>Impacto</t>
  </si>
  <si>
    <t>Grupo de gasto</t>
  </si>
  <si>
    <t>Cod. Ítem Presupeustario</t>
  </si>
  <si>
    <t>Nombre del ítem presupuestario</t>
  </si>
  <si>
    <t>Planificado</t>
  </si>
  <si>
    <t>Reforma de Suplemento</t>
  </si>
  <si>
    <t>Reforma de Traspaso (Disminución)</t>
  </si>
  <si>
    <t>Reforma de Traspaso (Incremento)</t>
  </si>
  <si>
    <t>Codificado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</si>
  <si>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</si>
  <si>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</si>
  <si>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</si>
  <si>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</si>
  <si>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</si>
  <si>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</si>
  <si>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</si>
  <si>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</si>
  <si>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</si>
  <si>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</si>
  <si>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</si>
  <si>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</si>
  <si>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</si>
  <si>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TOTAL</t>
  </si>
  <si>
    <t>Actividad PAC</t>
  </si>
  <si>
    <t>AÑO 1</t>
  </si>
  <si>
    <t>AÑO 2</t>
  </si>
  <si>
    <t>AÑO 3</t>
  </si>
  <si>
    <t>TOTAL PRESUPUESTO</t>
  </si>
  <si>
    <t>Código del Proyecto</t>
  </si>
  <si>
    <t>Nombre del proyecto de Inversión</t>
  </si>
  <si>
    <t>¨¿De donde provienenen los fondos para el financiamiento?</t>
  </si>
  <si>
    <t>¿A qué objetivo del PND se alinea?</t>
  </si>
  <si>
    <t>¿A qué objetivo  estratégico se alinea?</t>
  </si>
  <si>
    <t>¿Cuál es el objetivo que persigue su unidad administrativa, de conformidad a su misión?</t>
  </si>
  <si>
    <t>Acción escencial</t>
  </si>
  <si>
    <t>Tarea. En el caso de ser incluída en el PAC guarda similitud al objeto de contratación</t>
  </si>
  <si>
    <t>Un indicador es una unidad de medida que permite el seguimiento y evaluación periódica de las variables clave .</t>
  </si>
  <si>
    <t>Relación matemática de las variables que deben entregar como resultado de lo que dice el nombre del indicador</t>
  </si>
  <si>
    <t>Es la expresión concreta y cuantificable de las variables, usando la misma unidad de medida de los indicadores</t>
  </si>
  <si>
    <t>Periodo de medición.</t>
  </si>
  <si>
    <t>Se identificará los riesgos que puedan afectar el logro de los objetivos institucionales debido a factores internos o externos, Los factores externos pueden ser económicos, políticos, tecnológicos, sociales y ambientales. Los internos incluyen la infraestructura, el personal, la tecnología y los procesos</t>
  </si>
  <si>
    <t>Dependiendo de su incidencia en el logro de objetivos. Alto, medio,bajo</t>
  </si>
  <si>
    <t>Directrices financieras</t>
  </si>
  <si>
    <t>Código clasificador presupuestario</t>
  </si>
  <si>
    <t>Presupuesto asignado en el POA inicial</t>
  </si>
  <si>
    <t>Presupuesto asignado en el POA inicial +/- valores reformados</t>
  </si>
  <si>
    <t>Sumatoria %</t>
  </si>
  <si>
    <t>$</t>
  </si>
  <si>
    <t>Sumatoria $</t>
  </si>
  <si>
    <t>¿La subactividad ingresada será ingresada al PAC?</t>
  </si>
  <si>
    <t>Costo total del proyecto, contrato oconvenio Año 1</t>
  </si>
  <si>
    <t>Costo total del proyecto, contrato oconvenio Año 2</t>
  </si>
  <si>
    <t>Costo total del proyecto, contrato oconvenio Año 3</t>
  </si>
  <si>
    <t>Costo total del proyecto, contrato oconvenio plurianual.</t>
  </si>
  <si>
    <t>Elaborado Por:</t>
  </si>
  <si>
    <t xml:space="preserve">Revisado Por: </t>
  </si>
  <si>
    <t>Cargo:</t>
  </si>
  <si>
    <t xml:space="preserve">Cargo: </t>
  </si>
  <si>
    <t>Tabla de contenidos filtros Matriz POA y Seguimiento</t>
  </si>
  <si>
    <t>Direcciones</t>
  </si>
  <si>
    <t>Fuente de Financiamiento</t>
  </si>
  <si>
    <t>Objetivos Plan Nacional de Desarrollo</t>
  </si>
  <si>
    <t>Objetivos Estratégicos</t>
  </si>
  <si>
    <t>Grupo de Gasto</t>
  </si>
  <si>
    <t>Código Ítem</t>
  </si>
  <si>
    <t>Nombre del Ítem</t>
  </si>
  <si>
    <t>Inpacto del riesgo</t>
  </si>
  <si>
    <t>Dirección Ejecutiva</t>
  </si>
  <si>
    <t>Unidad Técnica Regional 1</t>
  </si>
  <si>
    <t>1.Propia</t>
  </si>
  <si>
    <t>1.Incrementar y fomentar, de manera inclusiva, las oportunidades de empleo y las condiciones laborales.</t>
  </si>
  <si>
    <t>1. Velar por el respeto y garantía de los intereses municipales, ejerciendo para ello, la representación institucional de los Gobiernos Autónomos Descentralizados Municipales y Metropolitanos ante las instancias nacionales e internacionales.</t>
  </si>
  <si>
    <t>Nueva</t>
  </si>
  <si>
    <t>mensual</t>
  </si>
  <si>
    <t>Alto</t>
  </si>
  <si>
    <t>Si</t>
  </si>
  <si>
    <t>Dirección Nacional Administrativa Financiera</t>
  </si>
  <si>
    <t>Unidad Técnica Regional 2</t>
  </si>
  <si>
    <t>2.Externa</t>
  </si>
  <si>
    <t>2.Impulsar un sistema económico con reglas claras que fomente el comercio exterior, turismo, atracción de inversiones y modernización del sistema financiero nacional.</t>
  </si>
  <si>
    <t>2. Profundizar el proceso de descentralización y autonomía a través de la asistencia técnica especializada y coordinación directa con los organismos nacionales encargados de dirigir el proceso.</t>
  </si>
  <si>
    <t>Arrastre</t>
  </si>
  <si>
    <t>bimensual</t>
  </si>
  <si>
    <t>Medio</t>
  </si>
  <si>
    <t>No</t>
  </si>
  <si>
    <t>Dirección Nacional de Asesoría Jurídica</t>
  </si>
  <si>
    <t>Unidad Técnica Regional 3</t>
  </si>
  <si>
    <t>3.Fomentar la productividad y competitividad en los sectores agrícola, industrial, acuícola y pesquero, bajo el enfoque de la economía circular.</t>
  </si>
  <si>
    <t>3. Fortalecer las capacidades de los Gobiernos Autónomos Descentralizados Municipales y Metropolitanos para la asunción de competencias y el cumplimiento de los fines institucionales.</t>
  </si>
  <si>
    <t>trimestral</t>
  </si>
  <si>
    <t>Bajo</t>
  </si>
  <si>
    <t>Dirección Nacional de Planificación Institucional</t>
  </si>
  <si>
    <t>Unidad Técnica Regional 4</t>
  </si>
  <si>
    <t>4.Garantizar la gestión de las finanzas públicas de manera sostenible y transparente.</t>
  </si>
  <si>
    <t>4. Apoyar la construcción de gobernanza local a través de la consolidación de modelos participativos, incluyentes y solidarios.</t>
  </si>
  <si>
    <t>cuatrimestral</t>
  </si>
  <si>
    <t>Dirección Nacional Técnica y de Planificación</t>
  </si>
  <si>
    <t>Unidad Técnica Regional 5</t>
  </si>
  <si>
    <t>5.Proteger a las familias, garantizar sus derechos y servicios, erradicar la pobreza y promover la inclusión social.</t>
  </si>
  <si>
    <t>5. Trabajar de forma conjunta con el gobierno central para el estudio y preparación de planes y programas en beneficio de los territorios.</t>
  </si>
  <si>
    <t>semestral</t>
  </si>
  <si>
    <t>Dirección Nacional de Cooperación</t>
  </si>
  <si>
    <t>Unidad Técnica Regional 6</t>
  </si>
  <si>
    <t>6. el derecho a la salud integral, gratuita y de calidad.</t>
  </si>
  <si>
    <t>6. Fortalecer la institucionalidad de AME a través de la profesionalización y constante innovación.</t>
  </si>
  <si>
    <t>Unidad Técnica Regional 7</t>
  </si>
  <si>
    <t>7.Potenciar las capacidades de la ciudadanía y promover una educación innovadora, inclusiva y de calidad en todos los niveles.</t>
  </si>
  <si>
    <t>Coordinación Administrativa</t>
  </si>
  <si>
    <t>8.Generar nuevas oportunidades y bienestar para las zonas rurales, con énfasis en pueblos y nacionalidades.</t>
  </si>
  <si>
    <t>Coordinación de Talento Humano</t>
  </si>
  <si>
    <t>9.Garantizar la seguridad ciudadana, orden público y gestión de riesgos.</t>
  </si>
  <si>
    <t>Coordinación Financiera</t>
  </si>
  <si>
    <t>10.Garantizar la soberanía nacional, integridad territorial y seguridad del Estado.</t>
  </si>
  <si>
    <t>Coordinación de Contratación Pública</t>
  </si>
  <si>
    <t>11.Conservar, restaurar, proteger y hacer un uso sostenible de los recursos naturales.</t>
  </si>
  <si>
    <t>Coordinación de Asesoría Jurídica</t>
  </si>
  <si>
    <t>12.Fomentar modelos de desarrollo sostenibles aplicando medidas de adaptación y mitigación al cambio climático</t>
  </si>
  <si>
    <t>Coordinación de Planificación Institucional</t>
  </si>
  <si>
    <t>13.Promover la gestión integral de los recursos hídricos.</t>
  </si>
  <si>
    <t>Coordinación de Tecnologías de la Información</t>
  </si>
  <si>
    <t>14.Fortalecer las capacidades del Estado con énfasis en la administración de justicia y eficiencia en los procesos de regulación y control, con independencia y autonomía</t>
  </si>
  <si>
    <t>Coordinación de Desarrollo Territorial</t>
  </si>
  <si>
    <t>15.Fomentar la ética pública, la transparencia y la lucha contra la corrupción.</t>
  </si>
  <si>
    <t>Coordianación de Gestión y Ordenamiento Territorial</t>
  </si>
  <si>
    <t>16.Promover la integración regional, la inserción estratégica del país en el mundo y garantizar los derechos de las personas en situación de movilidad humana.</t>
  </si>
  <si>
    <t>Coordinación de Desarrollo Turístico Municipal</t>
  </si>
  <si>
    <t>Coordinación de Capacitación</t>
  </si>
  <si>
    <t>Coordinación de Cooperación</t>
  </si>
  <si>
    <t>Coordinación de Comunicación</t>
  </si>
  <si>
    <r>
      <rPr>
        <b/>
        <sz val="9"/>
        <color indexed="54"/>
        <rFont val="Calibri"/>
        <family val="2"/>
      </rPr>
      <t>MISIÓN INSTITUCIONAL:</t>
    </r>
    <r>
      <rPr>
        <b/>
        <sz val="9"/>
        <color indexed="8"/>
        <rFont val="Calibri"/>
        <family val="2"/>
      </rPr>
      <t xml:space="preserve"> </t>
    </r>
  </si>
  <si>
    <t>51.01.05</t>
  </si>
  <si>
    <t>51.01.06</t>
  </si>
  <si>
    <t>51.01.07</t>
  </si>
  <si>
    <t>51.01.08</t>
  </si>
  <si>
    <t>51.01.10</t>
  </si>
  <si>
    <t>51.01.11</t>
  </si>
  <si>
    <t>51.02.03</t>
  </si>
  <si>
    <t>51.02.04</t>
  </si>
  <si>
    <t>51.02.09</t>
  </si>
  <si>
    <t>51.02.32</t>
  </si>
  <si>
    <t>51.02.36</t>
  </si>
  <si>
    <t>51.03.01</t>
  </si>
  <si>
    <t>51.03.02</t>
  </si>
  <si>
    <t>51.03.04</t>
  </si>
  <si>
    <t>51.03.05</t>
  </si>
  <si>
    <t>51.03.06</t>
  </si>
  <si>
    <t>51.03.07</t>
  </si>
  <si>
    <t>51.03.12</t>
  </si>
  <si>
    <t>51.03.13</t>
  </si>
  <si>
    <t>51.04.01</t>
  </si>
  <si>
    <t>51.04.08</t>
  </si>
  <si>
    <t>51.04.09</t>
  </si>
  <si>
    <t>51.05.02</t>
  </si>
  <si>
    <t>51.05.06</t>
  </si>
  <si>
    <t>51.05.07</t>
  </si>
  <si>
    <t>51.05.09</t>
  </si>
  <si>
    <t>51.05.10</t>
  </si>
  <si>
    <t>51.05.12</t>
  </si>
  <si>
    <t>51.05.13</t>
  </si>
  <si>
    <t>51.05.14</t>
  </si>
  <si>
    <t>51.05.15</t>
  </si>
  <si>
    <t>51.05.16</t>
  </si>
  <si>
    <t>51.05.17</t>
  </si>
  <si>
    <t>51.05.18</t>
  </si>
  <si>
    <t>51.06.01</t>
  </si>
  <si>
    <t>51.06.02</t>
  </si>
  <si>
    <t>51.06.06</t>
  </si>
  <si>
    <t>51.07.02</t>
  </si>
  <si>
    <t>51.07.03</t>
  </si>
  <si>
    <t>51.07.04</t>
  </si>
  <si>
    <t>51.07.05</t>
  </si>
  <si>
    <t>51.07.06</t>
  </si>
  <si>
    <t>51.07.07</t>
  </si>
  <si>
    <t>51.07.08</t>
  </si>
  <si>
    <t>51.07.09</t>
  </si>
  <si>
    <t>51.07.10</t>
  </si>
  <si>
    <t>51.07.11</t>
  </si>
  <si>
    <t>51.07.12</t>
  </si>
  <si>
    <t>53.01.01</t>
  </si>
  <si>
    <t>53.01.02</t>
  </si>
  <si>
    <t>53.01.04</t>
  </si>
  <si>
    <t>53.01.05</t>
  </si>
  <si>
    <t>53.01.06</t>
  </si>
  <si>
    <t>53.02.01</t>
  </si>
  <si>
    <t>53.02.02</t>
  </si>
  <si>
    <t>53.02.03</t>
  </si>
  <si>
    <t>53.02.04</t>
  </si>
  <si>
    <t>53.02.05</t>
  </si>
  <si>
    <t>53.02.07</t>
  </si>
  <si>
    <t>53.02.08</t>
  </si>
  <si>
    <t>53.02.09</t>
  </si>
  <si>
    <t>53.02.10</t>
  </si>
  <si>
    <t>53.02.15</t>
  </si>
  <si>
    <t>53.02.16</t>
  </si>
  <si>
    <t>53.02.20</t>
  </si>
  <si>
    <t>53.02.21</t>
  </si>
  <si>
    <t>53.02.22</t>
  </si>
  <si>
    <t>53.02.24</t>
  </si>
  <si>
    <t>53.02.25</t>
  </si>
  <si>
    <t>53.02.26</t>
  </si>
  <si>
    <t>53.02.27</t>
  </si>
  <si>
    <t>53.02.28</t>
  </si>
  <si>
    <t>53.02.29</t>
  </si>
  <si>
    <t>53.02.30</t>
  </si>
  <si>
    <t>53.02.31</t>
  </si>
  <si>
    <t>53.02.32</t>
  </si>
  <si>
    <t>53.02.33</t>
  </si>
  <si>
    <t>53.02.34</t>
  </si>
  <si>
    <t>53.02.35</t>
  </si>
  <si>
    <t>53.02.36</t>
  </si>
  <si>
    <t>53.02.37</t>
  </si>
  <si>
    <t>53.02.38</t>
  </si>
  <si>
    <t>53.02.39</t>
  </si>
  <si>
    <t>53.02.40</t>
  </si>
  <si>
    <t>53.02.41</t>
  </si>
  <si>
    <t>53.02.42</t>
  </si>
  <si>
    <t>53.02.43</t>
  </si>
  <si>
    <t>53.02.44</t>
  </si>
  <si>
    <t>53.02.45</t>
  </si>
  <si>
    <t>53.02.46</t>
  </si>
  <si>
    <t>53.02.47</t>
  </si>
  <si>
    <t>53.02.48</t>
  </si>
  <si>
    <t>53.02.49</t>
  </si>
  <si>
    <t>53.02.50</t>
  </si>
  <si>
    <t>53.02.51</t>
  </si>
  <si>
    <t>53.02.52</t>
  </si>
  <si>
    <t>53.02.53</t>
  </si>
  <si>
    <t>53.02.54</t>
  </si>
  <si>
    <t>53.03.01</t>
  </si>
  <si>
    <t>53.03.02</t>
  </si>
  <si>
    <t>53.03.03</t>
  </si>
  <si>
    <t>53.03.04</t>
  </si>
  <si>
    <t>53.03.05</t>
  </si>
  <si>
    <t>53.03.06</t>
  </si>
  <si>
    <t>53.03.07</t>
  </si>
  <si>
    <t>53.03.08</t>
  </si>
  <si>
    <t>53.03.09</t>
  </si>
  <si>
    <t>53.04.01</t>
  </si>
  <si>
    <t>53.04.02</t>
  </si>
  <si>
    <t>53.04.03</t>
  </si>
  <si>
    <t>53.04.04</t>
  </si>
  <si>
    <t>53.04.05</t>
  </si>
  <si>
    <t>53.04.06</t>
  </si>
  <si>
    <t>53.04.08</t>
  </si>
  <si>
    <t>53.04.09</t>
  </si>
  <si>
    <t>53.04.10</t>
  </si>
  <si>
    <t>53.04.15</t>
  </si>
  <si>
    <t>53.04.17</t>
  </si>
  <si>
    <t>53.04.18</t>
  </si>
  <si>
    <t>53.04.19</t>
  </si>
  <si>
    <t>53.04.25</t>
  </si>
  <si>
    <t>53.04.26</t>
  </si>
  <si>
    <t>53.05.01</t>
  </si>
  <si>
    <t>53.05.02</t>
  </si>
  <si>
    <t>53.05.03</t>
  </si>
  <si>
    <t>53.05.04</t>
  </si>
  <si>
    <t>53.05.05</t>
  </si>
  <si>
    <t>53.05.06</t>
  </si>
  <si>
    <t>53.05.15</t>
  </si>
  <si>
    <t>53.05.16</t>
  </si>
  <si>
    <t>53.06.01</t>
  </si>
  <si>
    <t>53.06.02</t>
  </si>
  <si>
    <t>53.06.04</t>
  </si>
  <si>
    <t>53.06.05</t>
  </si>
  <si>
    <t>53.06.06</t>
  </si>
  <si>
    <t>53.06.07</t>
  </si>
  <si>
    <t>53.06.08</t>
  </si>
  <si>
    <t>53.06.09</t>
  </si>
  <si>
    <t>53.06.10</t>
  </si>
  <si>
    <t>53.06.11</t>
  </si>
  <si>
    <t>53.06.12</t>
  </si>
  <si>
    <t>53.06.13</t>
  </si>
  <si>
    <t>53.07.01</t>
  </si>
  <si>
    <t>53.07.02</t>
  </si>
  <si>
    <t>53.07.03</t>
  </si>
  <si>
    <t>53.07.04</t>
  </si>
  <si>
    <t>53.08.01</t>
  </si>
  <si>
    <t>53.08.02</t>
  </si>
  <si>
    <t>53.08.03</t>
  </si>
  <si>
    <t>53.08.04</t>
  </si>
  <si>
    <t>53.08.05</t>
  </si>
  <si>
    <t>53.08.07</t>
  </si>
  <si>
    <t>53.08.08</t>
  </si>
  <si>
    <t>53.08.09</t>
  </si>
  <si>
    <t>53.08.10</t>
  </si>
  <si>
    <t>53.08.11</t>
  </si>
  <si>
    <t>53.08.12</t>
  </si>
  <si>
    <t>53.08.13</t>
  </si>
  <si>
    <t>53.08.14</t>
  </si>
  <si>
    <t>53.08.15</t>
  </si>
  <si>
    <t>53.08.16</t>
  </si>
  <si>
    <t>53.08.17</t>
  </si>
  <si>
    <t>53.08.19</t>
  </si>
  <si>
    <t>53.08.20</t>
  </si>
  <si>
    <t>53.08.21</t>
  </si>
  <si>
    <t>53.08.22</t>
  </si>
  <si>
    <t>53.08.23</t>
  </si>
  <si>
    <t>53.08.24</t>
  </si>
  <si>
    <t>53.08.25</t>
  </si>
  <si>
    <t>53.08.26</t>
  </si>
  <si>
    <t>53.08.27</t>
  </si>
  <si>
    <t>53.08.28</t>
  </si>
  <si>
    <t>53.08.29</t>
  </si>
  <si>
    <t>53.08.32</t>
  </si>
  <si>
    <t>53.08.33</t>
  </si>
  <si>
    <t>53.08.34</t>
  </si>
  <si>
    <t>53.08.36</t>
  </si>
  <si>
    <t>53.08.45</t>
  </si>
  <si>
    <t>53.08.46</t>
  </si>
  <si>
    <t>53.10.01</t>
  </si>
  <si>
    <t>53.10.02</t>
  </si>
  <si>
    <t>53.14.03</t>
  </si>
  <si>
    <t>53.14.04</t>
  </si>
  <si>
    <t>53.14.06</t>
  </si>
  <si>
    <t>53.14.07</t>
  </si>
  <si>
    <t>53.14.08</t>
  </si>
  <si>
    <t>53.14.09</t>
  </si>
  <si>
    <t>53.14.11</t>
  </si>
  <si>
    <t>53.15.12</t>
  </si>
  <si>
    <t>53.15.14</t>
  </si>
  <si>
    <t>53.15.15</t>
  </si>
  <si>
    <t>53.16.01</t>
  </si>
  <si>
    <t>53.16.02</t>
  </si>
  <si>
    <t>58.01.01</t>
  </si>
  <si>
    <t>58.01.02</t>
  </si>
  <si>
    <t>58.01.03</t>
  </si>
  <si>
    <t>58.01.04</t>
  </si>
  <si>
    <t>58.01.06</t>
  </si>
  <si>
    <t>58.01.08</t>
  </si>
  <si>
    <t>58.01.12</t>
  </si>
  <si>
    <t>58.02.03</t>
  </si>
  <si>
    <t>58.02.04</t>
  </si>
  <si>
    <t>58.02.05</t>
  </si>
  <si>
    <t>58.02.08</t>
  </si>
  <si>
    <t>58.02.09</t>
  </si>
  <si>
    <t>58.02.11</t>
  </si>
  <si>
    <t>58.03.01</t>
  </si>
  <si>
    <t>58.03.02</t>
  </si>
  <si>
    <t>58.03.04</t>
  </si>
  <si>
    <t>58.04.06</t>
  </si>
  <si>
    <t>58.04.07</t>
  </si>
  <si>
    <t>58.04.08</t>
  </si>
  <si>
    <t>58.04.15</t>
  </si>
  <si>
    <t>58.05.01</t>
  </si>
  <si>
    <t>58.05.02</t>
  </si>
  <si>
    <t>58.05.04</t>
  </si>
  <si>
    <t>58.05.05</t>
  </si>
  <si>
    <t>58.05.06</t>
  </si>
  <si>
    <t>58.05.07</t>
  </si>
  <si>
    <t>58.05.08</t>
  </si>
  <si>
    <t>58.05.09</t>
  </si>
  <si>
    <t>58.05.10</t>
  </si>
  <si>
    <t>58.05.11</t>
  </si>
  <si>
    <t>58.05.12</t>
  </si>
  <si>
    <t>58.05.13</t>
  </si>
  <si>
    <t>58.05.14</t>
  </si>
  <si>
    <t>58.05.15</t>
  </si>
  <si>
    <t>58.05.16</t>
  </si>
  <si>
    <t>58.05.17</t>
  </si>
  <si>
    <t>58.05.18</t>
  </si>
  <si>
    <t>58.05.19</t>
  </si>
  <si>
    <t>58.05.20</t>
  </si>
  <si>
    <t>58.06.35</t>
  </si>
  <si>
    <t>58.06.36</t>
  </si>
  <si>
    <t>58.06.37</t>
  </si>
  <si>
    <t>58.06.42</t>
  </si>
  <si>
    <t>58.06.43</t>
  </si>
  <si>
    <t>58.06.54</t>
  </si>
  <si>
    <t>58.10.01</t>
  </si>
  <si>
    <t>58.10.02</t>
  </si>
  <si>
    <t>58.10.03</t>
  </si>
  <si>
    <t>58.10.04</t>
  </si>
  <si>
    <t>58.10.05</t>
  </si>
  <si>
    <t>58.10.06</t>
  </si>
  <si>
    <t>58.10.11</t>
  </si>
  <si>
    <t>58.10.12</t>
  </si>
  <si>
    <t>58.10.16</t>
  </si>
  <si>
    <t>58.10.17</t>
  </si>
  <si>
    <t>58.10.18</t>
  </si>
  <si>
    <t>58.10.19</t>
  </si>
  <si>
    <t>58.10.20</t>
  </si>
  <si>
    <t>58.10.21</t>
  </si>
  <si>
    <t>58.10.22</t>
  </si>
  <si>
    <t>58.10.23</t>
  </si>
  <si>
    <t>58.11.01</t>
  </si>
  <si>
    <t>58.12.01</t>
  </si>
  <si>
    <t>58.12.02</t>
  </si>
  <si>
    <t>58.99.01</t>
  </si>
  <si>
    <t>71.01.05</t>
  </si>
  <si>
    <t>71.01.06</t>
  </si>
  <si>
    <t>71.02.03</t>
  </si>
  <si>
    <t>71.02.04</t>
  </si>
  <si>
    <t>71.02.36</t>
  </si>
  <si>
    <t>71.03.02</t>
  </si>
  <si>
    <t>71.03.04</t>
  </si>
  <si>
    <t>71.03.06</t>
  </si>
  <si>
    <t>71.04.01</t>
  </si>
  <si>
    <t>71.04.08</t>
  </si>
  <si>
    <t>71.05.02</t>
  </si>
  <si>
    <t>71.05.07</t>
  </si>
  <si>
    <t>71.05.09</t>
  </si>
  <si>
    <t>71.05.10</t>
  </si>
  <si>
    <t>71.05.12</t>
  </si>
  <si>
    <t>71.05.13</t>
  </si>
  <si>
    <t>71.05.15</t>
  </si>
  <si>
    <t>71.05.16</t>
  </si>
  <si>
    <t>71.05.17</t>
  </si>
  <si>
    <t>71.05.18</t>
  </si>
  <si>
    <t>71.06.01</t>
  </si>
  <si>
    <t>71.06.02</t>
  </si>
  <si>
    <t>71.07.02</t>
  </si>
  <si>
    <t>71.07.03</t>
  </si>
  <si>
    <t>71.07.04</t>
  </si>
  <si>
    <t>71.07.06</t>
  </si>
  <si>
    <t>71.07.07</t>
  </si>
  <si>
    <t>71.07.08</t>
  </si>
  <si>
    <t>71.07.09</t>
  </si>
  <si>
    <t>71.07.10</t>
  </si>
  <si>
    <t>71.07.11</t>
  </si>
  <si>
    <t>73.01.01</t>
  </si>
  <si>
    <t>73.01.02</t>
  </si>
  <si>
    <t>73.01.04</t>
  </si>
  <si>
    <t>73.01.05</t>
  </si>
  <si>
    <t>73.01.06</t>
  </si>
  <si>
    <t>73.02.01</t>
  </si>
  <si>
    <t>73.02.02</t>
  </si>
  <si>
    <t>73.02.03</t>
  </si>
  <si>
    <t>73.02.04</t>
  </si>
  <si>
    <t>73.02.05</t>
  </si>
  <si>
    <t>73.02.07</t>
  </si>
  <si>
    <t>73.02.08</t>
  </si>
  <si>
    <t>73.02.09</t>
  </si>
  <si>
    <t>73.02.10</t>
  </si>
  <si>
    <t>73.02.16</t>
  </si>
  <si>
    <t>73.02.20</t>
  </si>
  <si>
    <t>73.02.21</t>
  </si>
  <si>
    <t>73.02.22</t>
  </si>
  <si>
    <t>73.02.24</t>
  </si>
  <si>
    <t>73.02.25</t>
  </si>
  <si>
    <t>73.02.26</t>
  </si>
  <si>
    <t>73.02.28</t>
  </si>
  <si>
    <t>73.02.30</t>
  </si>
  <si>
    <t>73.02.32</t>
  </si>
  <si>
    <t>73.02.33</t>
  </si>
  <si>
    <t>73.02.35</t>
  </si>
  <si>
    <t>73.02.36</t>
  </si>
  <si>
    <t>73.02.37</t>
  </si>
  <si>
    <t>73.02.39</t>
  </si>
  <si>
    <t>73.02.41</t>
  </si>
  <si>
    <t>73.02.42</t>
  </si>
  <si>
    <t>73.02.43</t>
  </si>
  <si>
    <t>73.02.45</t>
  </si>
  <si>
    <t>73.02.48</t>
  </si>
  <si>
    <t>73.02.49</t>
  </si>
  <si>
    <t>73.02.53</t>
  </si>
  <si>
    <t>73.03.01</t>
  </si>
  <si>
    <t>73.03.02</t>
  </si>
  <si>
    <t>73.03.03</t>
  </si>
  <si>
    <t>73.03.04</t>
  </si>
  <si>
    <t>73.03.06</t>
  </si>
  <si>
    <t>73.03.07</t>
  </si>
  <si>
    <t>73.03.08</t>
  </si>
  <si>
    <t>73.04.01</t>
  </si>
  <si>
    <t>73.04.02</t>
  </si>
  <si>
    <t>73.04.03</t>
  </si>
  <si>
    <t>73.04.04</t>
  </si>
  <si>
    <t>73.04.05</t>
  </si>
  <si>
    <t>73.04.06</t>
  </si>
  <si>
    <t>73.04.15</t>
  </si>
  <si>
    <t>73.04.17</t>
  </si>
  <si>
    <t>73.04.18</t>
  </si>
  <si>
    <t>73.04.19</t>
  </si>
  <si>
    <t>73.04.25</t>
  </si>
  <si>
    <t>73.04.26</t>
  </si>
  <si>
    <t>73.05.01</t>
  </si>
  <si>
    <t>73.05.02</t>
  </si>
  <si>
    <t>73.05.03</t>
  </si>
  <si>
    <t>73.05.04</t>
  </si>
  <si>
    <t>73.05.05</t>
  </si>
  <si>
    <t>73.05.06</t>
  </si>
  <si>
    <t>73.05.15</t>
  </si>
  <si>
    <t>73.06.01</t>
  </si>
  <si>
    <t>73.06.02</t>
  </si>
  <si>
    <t>73.06.04</t>
  </si>
  <si>
    <t>73.06.05</t>
  </si>
  <si>
    <t>73.06.06</t>
  </si>
  <si>
    <t>73.06.07</t>
  </si>
  <si>
    <t>73.06.08</t>
  </si>
  <si>
    <t>73.06.09</t>
  </si>
  <si>
    <t>73.06.10</t>
  </si>
  <si>
    <t>73.06.12</t>
  </si>
  <si>
    <t>73.06.13</t>
  </si>
  <si>
    <t>73.07.01</t>
  </si>
  <si>
    <t>73.07.02</t>
  </si>
  <si>
    <t>73.07.03</t>
  </si>
  <si>
    <t>73.07.04</t>
  </si>
  <si>
    <t>73.08.01</t>
  </si>
  <si>
    <t>73.08.02</t>
  </si>
  <si>
    <t>73.08.03</t>
  </si>
  <si>
    <t>73.08.04</t>
  </si>
  <si>
    <t>73.08.05</t>
  </si>
  <si>
    <t>73.08.07</t>
  </si>
  <si>
    <t>73.08.08</t>
  </si>
  <si>
    <t>73.08.09</t>
  </si>
  <si>
    <t>73.08.10</t>
  </si>
  <si>
    <t>73.08.11</t>
  </si>
  <si>
    <t>73.08.12</t>
  </si>
  <si>
    <t>73.08.13</t>
  </si>
  <si>
    <t>73.08.14</t>
  </si>
  <si>
    <t>73.08.17</t>
  </si>
  <si>
    <t>73.08.19</t>
  </si>
  <si>
    <t>73.08.20</t>
  </si>
  <si>
    <t>73.08.21</t>
  </si>
  <si>
    <t>73.08.23</t>
  </si>
  <si>
    <t>73.08.24</t>
  </si>
  <si>
    <t>73.08.25</t>
  </si>
  <si>
    <t>73.08.26</t>
  </si>
  <si>
    <t>73.08.27</t>
  </si>
  <si>
    <t>73.08.29</t>
  </si>
  <si>
    <t>73.08.32</t>
  </si>
  <si>
    <t>73.08.33</t>
  </si>
  <si>
    <t>73.08.34</t>
  </si>
  <si>
    <t>73.08.36</t>
  </si>
  <si>
    <t>73.08.45</t>
  </si>
  <si>
    <t>73.08.46</t>
  </si>
  <si>
    <t>73.10.02</t>
  </si>
  <si>
    <t>73.14.03</t>
  </si>
  <si>
    <t>73.14.04</t>
  </si>
  <si>
    <t>73.14.06</t>
  </si>
  <si>
    <t>73.14.07</t>
  </si>
  <si>
    <t>73.14.08</t>
  </si>
  <si>
    <t>73.14.09</t>
  </si>
  <si>
    <t>73.14.11</t>
  </si>
  <si>
    <t>73.15.12</t>
  </si>
  <si>
    <t>73.15.14</t>
  </si>
  <si>
    <t>73.15.15</t>
  </si>
  <si>
    <t>73.16.01</t>
  </si>
  <si>
    <t>73.16.02</t>
  </si>
  <si>
    <t>78.01.01</t>
  </si>
  <si>
    <t>78.01.02</t>
  </si>
  <si>
    <t>78.01.03</t>
  </si>
  <si>
    <t>78.01.04</t>
  </si>
  <si>
    <t>78.01.06</t>
  </si>
  <si>
    <t>78.01.08</t>
  </si>
  <si>
    <t>78.02.03</t>
  </si>
  <si>
    <t>78.02.04</t>
  </si>
  <si>
    <t>78.02.06</t>
  </si>
  <si>
    <t>78.02.08</t>
  </si>
  <si>
    <t>78.02.09</t>
  </si>
  <si>
    <t>78.02.10</t>
  </si>
  <si>
    <t>78.03.01</t>
  </si>
  <si>
    <t>78.03.02</t>
  </si>
  <si>
    <t>78.03.04</t>
  </si>
  <si>
    <t>78.05.06</t>
  </si>
  <si>
    <t>78.05.09</t>
  </si>
  <si>
    <t>78.05.10</t>
  </si>
  <si>
    <t>78.05.11</t>
  </si>
  <si>
    <t>78.05.14</t>
  </si>
  <si>
    <t>78.05.15</t>
  </si>
  <si>
    <t>78.05.16</t>
  </si>
  <si>
    <t>78.05.18</t>
  </si>
  <si>
    <t>78.05.19</t>
  </si>
  <si>
    <t>78.05.20</t>
  </si>
  <si>
    <t>78.05.21</t>
  </si>
  <si>
    <t>78.06.42</t>
  </si>
  <si>
    <t>78.12.02</t>
  </si>
  <si>
    <t>84.01.03</t>
  </si>
  <si>
    <t>84.01.04</t>
  </si>
  <si>
    <t>84.01.05</t>
  </si>
  <si>
    <t>84.01.06</t>
  </si>
  <si>
    <t>84.01.07</t>
  </si>
  <si>
    <t>84.01.08</t>
  </si>
  <si>
    <t>84.01.09</t>
  </si>
  <si>
    <t>84.01.11</t>
  </si>
  <si>
    <t>84.01.12</t>
  </si>
  <si>
    <t>84.01.13</t>
  </si>
  <si>
    <t>84.01.15</t>
  </si>
  <si>
    <t>84.02.01</t>
  </si>
  <si>
    <t>84.02.02</t>
  </si>
  <si>
    <t>84.02.03</t>
  </si>
  <si>
    <t>84.03.01</t>
  </si>
  <si>
    <t>84.03.02</t>
  </si>
  <si>
    <t>84.04.01</t>
  </si>
  <si>
    <t>84.04.02</t>
  </si>
  <si>
    <t>84.04.03</t>
  </si>
  <si>
    <t>84.04.04</t>
  </si>
  <si>
    <t>84.05.12</t>
  </si>
  <si>
    <t>84.05.13</t>
  </si>
  <si>
    <t>84.05.14</t>
  </si>
  <si>
    <t>84.05.15</t>
  </si>
  <si>
    <t>Remuneraciones Unificadas</t>
  </si>
  <si>
    <t>Salarios Unificados</t>
  </si>
  <si>
    <t>Haber Militar y Policial</t>
  </si>
  <si>
    <t>Remuneración Mensual Unificada de Docentes del Magisterio y Docentes e Investigadores Universitarios</t>
  </si>
  <si>
    <t>Remuneración Mensual Unificada en el Exterior</t>
  </si>
  <si>
    <t>Remuneraciones Unificadas de Profesionales de la Salud</t>
  </si>
  <si>
    <t>Decimo Tercer Sueldo</t>
  </si>
  <si>
    <t>Decimo Cuarto Sueldo</t>
  </si>
  <si>
    <t>Egresos de Representación</t>
  </si>
  <si>
    <t>Bonificación para Educadores Comunitarios, Alfabetizadores</t>
  </si>
  <si>
    <t>Remuneración Variable por Emergencia Sanitaria COVID-19</t>
  </si>
  <si>
    <t>Egresos por Residencia</t>
  </si>
  <si>
    <t>Bonificación Geográfica</t>
  </si>
  <si>
    <t>Compensación por Transporte</t>
  </si>
  <si>
    <t>Compensación en el Exterior</t>
  </si>
  <si>
    <t>Alimentación</t>
  </si>
  <si>
    <t>Comisariato</t>
  </si>
  <si>
    <t>Compensación Régimen Remunerativo de Fuerzas Armadas, Policía y Cuerpos de Bomberos</t>
  </si>
  <si>
    <t>Compensación por Cesación de Funciones</t>
  </si>
  <si>
    <t>Por Cargas Familiares</t>
  </si>
  <si>
    <t>Subsidio de Antigüedad</t>
  </si>
  <si>
    <t>Beneficios Sociales</t>
  </si>
  <si>
    <t>Remuneración Unificada para Pasantes e Internos Rotativos de Salud</t>
  </si>
  <si>
    <t>Licencia Remunerada</t>
  </si>
  <si>
    <t>Honorarios</t>
  </si>
  <si>
    <t>Horas Extraordinarias y Suplementarias</t>
  </si>
  <si>
    <t>Servicios Personales por Contrato</t>
  </si>
  <si>
    <t>Subrogación</t>
  </si>
  <si>
    <t>Encargos</t>
  </si>
  <si>
    <t>Contratos de Servicios Ocasionales en el Exterior</t>
  </si>
  <si>
    <t>Contratos Ocasionales para el Cumplimiento del Servicio Rural</t>
  </si>
  <si>
    <t>Contratos Ocasionales para el Cumplimiento de la Devengación de Becas</t>
  </si>
  <si>
    <t>Servicios Personales por Contrato de Profesionales de la Salud</t>
  </si>
  <si>
    <t>Servicios Personales por Contrato de Docentes del Magisterio y Docentes e Investigadores Universitarios</t>
  </si>
  <si>
    <t>Aporte Patronal</t>
  </si>
  <si>
    <t>Fondo de Reserva</t>
  </si>
  <si>
    <t>Asignación Global de Jubilación Patronal para Trabajadores Amparados por el Código de Trabajo</t>
  </si>
  <si>
    <t>Supresión de Puesto</t>
  </si>
  <si>
    <t>Despido Intempestivo</t>
  </si>
  <si>
    <t>Compensación por Desahucio</t>
  </si>
  <si>
    <t>Restitución de Puesto</t>
  </si>
  <si>
    <t>Beneficio por Jubilación</t>
  </si>
  <si>
    <t>Compensación por Vacaciones no Gozadas por Cesación de Funciones</t>
  </si>
  <si>
    <t>Por Accidente de Trabajo o Enfermedad</t>
  </si>
  <si>
    <t>Por Renuncia Voluntaria</t>
  </si>
  <si>
    <t>Por Compra de Renuncia</t>
  </si>
  <si>
    <t>Indemnizaciones Laborales</t>
  </si>
  <si>
    <t>Incentivo Excepcional para la Jubilación (Trabajadores del IESS)</t>
  </si>
  <si>
    <t>Agua Potable</t>
  </si>
  <si>
    <t>Agua de Riego</t>
  </si>
  <si>
    <t>Energía Eléctrica</t>
  </si>
  <si>
    <t>Telecomunicaciones</t>
  </si>
  <si>
    <t>Servicio de Correo</t>
  </si>
  <si>
    <t>Transporte de Personal</t>
  </si>
  <si>
    <t>Fletes y Maniobras</t>
  </si>
  <si>
    <t>Almacenamiento, Embalaje, Desembalaje, Envase, Desenvase y Recarga de Extintores</t>
  </si>
  <si>
    <t>Edición,    Impresión,    Reproducción,    Publicaciones,    Suscripciones,    Fotocopiado,    Traducción,    Empastado,
Enmarcación, Serigrafía, Fotografía, Carnetización, Filmación e Imágenes Satelitales.</t>
  </si>
  <si>
    <t>Espectáculos Culturales y Sociales</t>
  </si>
  <si>
    <t>Difusión, Información y Publicidad</t>
  </si>
  <si>
    <t>Servicio de Seguridad y Vigilancia</t>
  </si>
  <si>
    <t>Servicios de Aseo, Lavado de Vestimenta de Trabajo, Fumigación, Desinfección,  Limpieza de Instalaciones, manejo
de desechos contaminados, recuperación y clasificación de materiales reciclables.</t>
  </si>
  <si>
    <t>Servicio de Guardería</t>
  </si>
  <si>
    <t>Servicios especiales para Inteligencia y Contrainteligencia</t>
  </si>
  <si>
    <t>Servicios de Voluntariado</t>
  </si>
  <si>
    <t>Servicios para Actividades Agropecuarias, Pesca y Caza</t>
  </si>
  <si>
    <t>Servicios Personales Eventuales sin Relación de Dependencia</t>
  </si>
  <si>
    <t>Servicios y Derechos en Producción y Programación de Radio y Televisión</t>
  </si>
  <si>
    <t>Servicio de Implementación y Administración de Bancos de Información</t>
  </si>
  <si>
    <t>Servicio de Incineración de Documentos Públicos, Sustancias Estupefacientes y Psicotrópicas, Bienes Defectuosos
y/o Caducados, Productos Agropecuarios Decomisados, Desechos de Laboratorio y Otros</t>
  </si>
  <si>
    <t>Servicios Médicos Hospitalarios y Complementarios</t>
  </si>
  <si>
    <t>Servicios de Repatriación de Cadáveres de Ecuatorianos Fallecidos en el Exterior</t>
  </si>
  <si>
    <t>Servicios de Provisión de Dispositivos Electrónicos y Certificación para Registro de Firmas Digitales</t>
  </si>
  <si>
    <t>Soporte al Usuario a través de Centros de Servicios y Operadores Telefónicos</t>
  </si>
  <si>
    <t>Digitalización de Información y Datos Públicos</t>
  </si>
  <si>
    <t>Servicios de Protección y Asistencia Técnica a Víctimas, Testigos y Otros Participantes en Procesos Penales</t>
  </si>
  <si>
    <t>Barrido Predial para la Modernización del Sistema de Información</t>
  </si>
  <si>
    <t>Servicios en Actividades Mineras e Hidrocarburíferas</t>
  </si>
  <si>
    <t>Comisiones por la Venta de Productos, Servicios Postales y Financieros</t>
  </si>
  <si>
    <t>Servicio de Alimentación</t>
  </si>
  <si>
    <t>Servicios en Plantaciones Forestales</t>
  </si>
  <si>
    <t>Remediación, Restauración y Descontaminación de Cuerpos de Agua</t>
  </si>
  <si>
    <t>Servicio de Administración de Patio de Contenedores</t>
  </si>
  <si>
    <t>Membrecías</t>
  </si>
  <si>
    <t>Servicios Exequiales</t>
  </si>
  <si>
    <t>Servicio de Monitoreo de la Información en Televisión, Radio, Prensa, Medios On-Line y Otros</t>
  </si>
  <si>
    <t>Servicios de Almacenamiento, Control, Custodia, Dispensación de Medicamentos, Materiales e Insumos Médicos y
Otros</t>
  </si>
  <si>
    <t>Garantía Extendida de Bienes</t>
  </si>
  <si>
    <t>Servicio de Confección de Menaje de Hogar y/o Prendas de Protección</t>
  </si>
  <si>
    <t>Servicios relacionados a la exhumación e inhumación de cadáveres</t>
  </si>
  <si>
    <t>Servicios de Identificación, Marcación, Autentificación, Rastreo, Monitoreo, Seguimiento y/o Trazabilidad</t>
  </si>
  <si>
    <t>Servicio de Educación en el Exterior para hijos/as del personal diplomático y auxiliar del servicio exterior</t>
  </si>
  <si>
    <t>Eventos Oficiales</t>
  </si>
  <si>
    <t>Eventos Públicos Promocionales</t>
  </si>
  <si>
    <t>Egresos para Migrantes en Procesos de Deportación o en Estados de Vulnerabilidad</t>
  </si>
  <si>
    <t>Procesos de Deportación de Inmigrantes, Control Migratorio y de Residencia en la provincia de Galápagos</t>
  </si>
  <si>
    <t>Licencias y Derechos No Exclusivos de Obras y Productos Culturales</t>
  </si>
  <si>
    <t>Servicios Generales para Subastas, Arriendos y Remates</t>
  </si>
  <si>
    <t>Servicios de Prestaciones o Protecciones</t>
  </si>
  <si>
    <t>Pasajes al Interior</t>
  </si>
  <si>
    <t>Pasajes al Exterior</t>
  </si>
  <si>
    <t>Viáticos y Subsistencias en el Interior</t>
  </si>
  <si>
    <t>Viáticos y Subsistencias en el Exterior</t>
  </si>
  <si>
    <t>Mudanzas e Instalaciones</t>
  </si>
  <si>
    <t>Viáticos por Gastos de Residencia</t>
  </si>
  <si>
    <t>Atención a Delegados Extranjeros y Nacionales, Deportistas, Entrenadores y Cuerpo Técnico que Representen al País</t>
  </si>
  <si>
    <t>Recargos por cambios en pasajes al interior y al exterior del país</t>
  </si>
  <si>
    <t>Gastos de Representación en el Exterior</t>
  </si>
  <si>
    <t>Terrenos (Mantenimiento)</t>
  </si>
  <si>
    <t>Edificios, Locales, Residencias y Cableado Estructurado (Instalación, Mantenimiento y Reparación)</t>
  </si>
  <si>
    <t>Mobiliarios  (Instalación, Mantenimiento y Reparación)</t>
  </si>
  <si>
    <t>Maquinarias y Equipos (Instalación, Mantenimiento y Reparación)</t>
  </si>
  <si>
    <t>Vehículos (Servicio para Mantenimiento y Reparación)</t>
  </si>
  <si>
    <t>Herramientas (Mantenimiento y Reparación)</t>
  </si>
  <si>
    <t>Bienes Artísticos y Culturales.</t>
  </si>
  <si>
    <t>Libros y Colecciones</t>
  </si>
  <si>
    <t>Bienes de Uso Bélico y de Seguridad Pública</t>
  </si>
  <si>
    <t>Bienes Biológicos</t>
  </si>
  <si>
    <t>Infraestructura</t>
  </si>
  <si>
    <t>Mantenimiento de Áreas Verdes y Arreglo de Vías Internas</t>
  </si>
  <si>
    <t>Bienes Deportivos (Instalación, Mantenimiento y Reparación)</t>
  </si>
  <si>
    <t>Instalación, Readecuación, Montaje de Exposiciones, Mantenimiento y Reparación de Espacios y Bienes Culturales</t>
  </si>
  <si>
    <t>Demoliciones de Edificios, Locales, Residencias y Otros</t>
  </si>
  <si>
    <t>Terrenos (Arrendamiento)</t>
  </si>
  <si>
    <t>Edificios, Locales y Residencias, Parqueaderos, Casilleros Judiciales y Bancarios (Arrendamiento)</t>
  </si>
  <si>
    <t>Mobiliario (Arrendamiento)</t>
  </si>
  <si>
    <t>Maquinarias y Equipos (Arrendamiento)</t>
  </si>
  <si>
    <t>Vehículos (Arrendamiento)</t>
  </si>
  <si>
    <t>Herramientas (Arrendamiento)</t>
  </si>
  <si>
    <t>Bienes Biológicos (Alquiler)</t>
  </si>
  <si>
    <t>Indumentaria, Prendas de protección, Accesorios y Otros</t>
  </si>
  <si>
    <t>Consultoría, Asesoría e Investigación Especializada</t>
  </si>
  <si>
    <t>Servicio de Auditoría</t>
  </si>
  <si>
    <t>Fiscalización e Inspecciones Técnicas</t>
  </si>
  <si>
    <t>Estudio y Diseño de Proyectos</t>
  </si>
  <si>
    <t>Honorarios por Contratos Civiles de Servicios</t>
  </si>
  <si>
    <t>Servicios Técnicos Especializados</t>
  </si>
  <si>
    <t>Registro, Inscripción y Otros Egresos Previos a la Aceptación para Capacitación en el Exterior</t>
  </si>
  <si>
    <t>Investigaciones Profesionales y Análisis de Laboratorio</t>
  </si>
  <si>
    <t>Servicios de Cartografía</t>
  </si>
  <si>
    <t>Congresos, Seminarios y Convenciones</t>
  </si>
  <si>
    <t>Capacitación a Servidores Públicos</t>
  </si>
  <si>
    <t>Capacitación para la Ciudadanía en General</t>
  </si>
  <si>
    <t>Desarrollo, Actualización, Asistencia Técnica y Soporte de Sistemas Informáticos</t>
  </si>
  <si>
    <t>Arrendamiento y Licencias de Uso de Paquetes Informáticos</t>
  </si>
  <si>
    <t>Arrendamiento de Equipos Informáticos</t>
  </si>
  <si>
    <t>Mantenimiento y Reparación de Equipos y Sistemas Informáticos</t>
  </si>
  <si>
    <t>Alimentos y Bebidas</t>
  </si>
  <si>
    <t>Vestuario,  Lencería,  Prendas  de  Protección  y Accesorios  para  uniformes  del  personal  de  Protección,  Vigilancia  y
Seguridad.</t>
  </si>
  <si>
    <t>Combustibles y Lubricantes</t>
  </si>
  <si>
    <t>Materiales de Oficina</t>
  </si>
  <si>
    <t>Materiales de Aseo</t>
  </si>
  <si>
    <t>Materiales de Impresión, Fotografía, Reproducción y Publicaciones</t>
  </si>
  <si>
    <t>Instrumental Médico Quirúrgico</t>
  </si>
  <si>
    <t>Medicamentos</t>
  </si>
  <si>
    <t>Dispositivos Médicos para Laboratorio Clínico y de Patología</t>
  </si>
  <si>
    <t>Insumos,   Materiales   y   Suministros   para   Construcción,   Electricidad,   Plomería,   Carpintería,   Señalización   Vial,
Navegación, Contra Incendios y Placas</t>
  </si>
  <si>
    <t>Materiales Didácticos</t>
  </si>
  <si>
    <t>Repuestos y Accesorios</t>
  </si>
  <si>
    <t>Suministros para Actividades Agropecuarias, Pesca y Caza</t>
  </si>
  <si>
    <t>Acuñación de Monedas</t>
  </si>
  <si>
    <t>Derivados de Hidrocarburos para la Comercialización Interna</t>
  </si>
  <si>
    <t>Productos Agrícolas</t>
  </si>
  <si>
    <t>Accesorios e Insumos Químicos y Orgánicos</t>
  </si>
  <si>
    <t>Menaje y Accesorios Descartables</t>
  </si>
  <si>
    <t>Egresos para Situaciones de Emergencia</t>
  </si>
  <si>
    <t>Condecoraciones</t>
  </si>
  <si>
    <t>Egresos para Sanidad Agropecuaria</t>
  </si>
  <si>
    <t>Insumos, Bienes y Materiales para Producción de Programas de Radio, Televisión, Eventos Culturales, Artísticos y
Entretenimiento en General</t>
  </si>
  <si>
    <t>Insumos y Accesorios para Compensar Discapacidades</t>
  </si>
  <si>
    <t>Dispositivos Médicos de Uso General</t>
  </si>
  <si>
    <t>Uniformes Deportivos</t>
  </si>
  <si>
    <t>Materiales de Peluquería</t>
  </si>
  <si>
    <t>Insumos, Materiales, Suministros y Bienes para Investigación</t>
  </si>
  <si>
    <t>Dispositivos Médicos para Odontología</t>
  </si>
  <si>
    <t>Dispositivos Médicos para Imagen</t>
  </si>
  <si>
    <t>Prótesis, Endoprótesis e Implantes Corporales</t>
  </si>
  <si>
    <t>Muestras de Productos para Ferias, Exposiciones y Negociaciones Nacionales e Internacionales</t>
  </si>
  <si>
    <t>Productos Homeopáticos</t>
  </si>
  <si>
    <t>Insumos para Medicina Alternativa</t>
  </si>
  <si>
    <t>Logística</t>
  </si>
  <si>
    <t>Suministros para la Defensa y Seguridad Pública</t>
  </si>
  <si>
    <t>Mobiliario</t>
  </si>
  <si>
    <t>Maquinarias y Equipos</t>
  </si>
  <si>
    <t>Herramientas y Equipos menores</t>
  </si>
  <si>
    <t>Equipos, Sistemas y Paquetes Informáticos</t>
  </si>
  <si>
    <t>Bienes Artísticos, Culturales, Deportivos y Símbolos Patrios</t>
  </si>
  <si>
    <t>Partes y Repuestos</t>
  </si>
  <si>
    <t>Semovientes</t>
  </si>
  <si>
    <t>Acuáticos</t>
  </si>
  <si>
    <t>Plantas</t>
  </si>
  <si>
    <t>Fondos de Reposición Cajas Chicas</t>
  </si>
  <si>
    <t>Fondos Rotativos</t>
  </si>
  <si>
    <t>A Entidades del Presupuesto General del Estado</t>
  </si>
  <si>
    <t>A Entidades Descentralizadas y Autónomas</t>
  </si>
  <si>
    <t>A Empresas Públicas</t>
  </si>
  <si>
    <t>A Gobiernos Autónomos Descentralizados</t>
  </si>
  <si>
    <t>A Entidades Financieras Públicas</t>
  </si>
  <si>
    <t>A Cuentas o Fondos Especiales</t>
  </si>
  <si>
    <t>A la Cuenta de Financiamiento de Derivados Deficitarios</t>
  </si>
  <si>
    <t>Al Sector Privado Financiero</t>
  </si>
  <si>
    <t>Al Sector Privado no Financiero</t>
  </si>
  <si>
    <t>Indemnizaciones por Afectaciones a los Derechos Humanos</t>
  </si>
  <si>
    <t>Becas y Ayudas Económicas</t>
  </si>
  <si>
    <t>A Jubilados Patronales</t>
  </si>
  <si>
    <t>A Pensionistas Vitalicios</t>
  </si>
  <si>
    <t>A Organismos Multilaterales</t>
  </si>
  <si>
    <t>A Gobiernos y Organismos Gubernamentales</t>
  </si>
  <si>
    <t>Contribución 0.5% de las Planillas de Pago al IESS</t>
  </si>
  <si>
    <t>Por Aplicación de Fondos Ajenos</t>
  </si>
  <si>
    <t>Por Aplicación de Cuentas y Fondos Especiales</t>
  </si>
  <si>
    <t>Entrega de Depósitos Inmovilizados</t>
  </si>
  <si>
    <t>De Precios y Tarifas a Entes Públicos</t>
  </si>
  <si>
    <t>De Precios y Tarifas a Entes Privados</t>
  </si>
  <si>
    <t>De Tarifas a Entes Privados</t>
  </si>
  <si>
    <t>Subsidio a la Vivienda</t>
  </si>
  <si>
    <t>Bono de Desarrollo Humano</t>
  </si>
  <si>
    <t>Adquisición de Insumos Agroquímicos</t>
  </si>
  <si>
    <t>Subsidio Consumo Interno de Derivados de Petróleo</t>
  </si>
  <si>
    <t>Bono Desnutrición Cero</t>
  </si>
  <si>
    <t>Pensión de Adultos Mayores</t>
  </si>
  <si>
    <t>Pensión para Personas con Capacidades Especiales</t>
  </si>
  <si>
    <t>Bono por Discapacidad</t>
  </si>
  <si>
    <t>Bono por Emergencia</t>
  </si>
  <si>
    <t>Bono Joaquín Gallegos Lara</t>
  </si>
  <si>
    <t>Bono de Adherencia a la Tuberculosis</t>
  </si>
  <si>
    <t>Bono para Niños, Niñas y Adolescentes en Situación de Orfandad por Femicidio</t>
  </si>
  <si>
    <t>Impulso para el emprendimiento</t>
  </si>
  <si>
    <t>Bono por Emergencia Sanitaria</t>
  </si>
  <si>
    <t>Aporte Económico del Empleo Trabajadores</t>
  </si>
  <si>
    <t>Aporte Económico del Empleo Ciudadanos</t>
  </si>
  <si>
    <t>A Gobiernos  Autónomos  Descentralizados  Provinciales  y al  Régimen  Especial  de  Galápagos  por  la  aplicación  del
Modelo de Equidad Territorial</t>
  </si>
  <si>
    <t>A  Gobiernos  Autónomos  Descentralizados  Distritales  y  Municipales  por  la  aplicación  del  Modelo  de  Equidad
Territorial</t>
  </si>
  <si>
    <t>A Gobiernos Autónomos Descentralizados Parroquiales Rurales por la aplicación del Modelo de Equidad Territorial</t>
  </si>
  <si>
    <t>A Gobiernos Autónomos Descentralizados Provinciales por asumir la Competencia de Riego y Drenaje</t>
  </si>
  <si>
    <t>A  Gobiernos  Autónomos  Descentralizados  Metropolitanos  y  Municipales  por  asumir  la  Competencia  de  Tránsito,
Transporte Terrestre y Seguridad Vial</t>
  </si>
  <si>
    <t>A Gobiernos Autónomos Descentralizados Metropolitanos y Municipales por asumir la Competencia para Preservar el
Patrimonio Arquitectónico y Cultural</t>
  </si>
  <si>
    <t>Contribuciones 40% Pensiones Pagadas por el Seguro General</t>
  </si>
  <si>
    <t>Contribución 40% Pensiones Riesgos del Trabajo</t>
  </si>
  <si>
    <t>Financiamiento Seguro Social Campesino 30% del 1% de Sueldos y Salarios</t>
  </si>
  <si>
    <t>Contribuciones 40% Pensiones Seguro Social Campesino</t>
  </si>
  <si>
    <t>Aporte Anual Seguro Social Campesino</t>
  </si>
  <si>
    <t>Reservas Matemáticas</t>
  </si>
  <si>
    <t>Asignaciones del Estado para el pago de Pensiones del ISSFA</t>
  </si>
  <si>
    <t>Pensiones a Cargo del Estado Pagadas por el ISSFA</t>
  </si>
  <si>
    <t>Asignaciones del Estado para el pago de Pensiones del ISSPOL</t>
  </si>
  <si>
    <t>Pensiones a Cargo del Estado pagadas por el ISSPOL</t>
  </si>
  <si>
    <t>Reconocimiento de Pago de Pensiones a Héroes y Heroínas Nacionales</t>
  </si>
  <si>
    <t>Ley 2004-39 Incremento de las Pensiones Jubilares del IESS</t>
  </si>
  <si>
    <t>Pensiones del Seguro Adicional del  Magisterio Fiscal</t>
  </si>
  <si>
    <t>A la Seguridad Social por Subsidio del Porcentaje de la Aportación Individual de las Personas que Realizan Trabajo
no Remunerado del Hogar</t>
  </si>
  <si>
    <t>A la Seguridad Social como Aporte del Estado por el Trabajo Juvenil</t>
  </si>
  <si>
    <t>Reconocimiento  a  los  ex  combatientes  no  remunerados,  ni  pensionados,  que  se  encuentren  en  situación  de
vulnerabilidad ISSFA</t>
  </si>
  <si>
    <t>Convenios Internacionales para la Seguridad Social</t>
  </si>
  <si>
    <t>A Usuarios con Enfermedades Catastróficas Beneficiarios de Cobertura Internacional</t>
  </si>
  <si>
    <t>Convenio de Cooperación Técnica Internacional</t>
  </si>
  <si>
    <t>Asignación a Distribuir para Transferencias y Donaciones Corrientes</t>
  </si>
  <si>
    <t>Subsidios por Antigüedad</t>
  </si>
  <si>
    <t>Remuneración Unificada para Pasantes</t>
  </si>
  <si>
    <t>Servicio de Implementación de Bancos de Información</t>
  </si>
  <si>
    <t>Servicio de Incineración de Documentos Públicos, Sustancias Estupefacientes y Psicotrópicas, Bienes Defectuosos
o Caducados, Productos Agropecuarios Decomisados, Desechos de Laboratorio y Otros</t>
  </si>
  <si>
    <t>Edificios, Locales, Residencias y Cableado Estructurado (Mantenimiento, Reparación e Instalación)</t>
  </si>
  <si>
    <t>Mobiliarios (Instalación, Mantenimiento y Reparación)</t>
  </si>
  <si>
    <t>Instalación, Mantenimiento y Reparación de Bienes Deportivos</t>
  </si>
  <si>
    <t>Edificios, Locales, Residencias, Parqueaderos, Casilleros Judiciales y Bancarios (Arrendamiento)</t>
  </si>
  <si>
    <t>Bienes Bilógicos (Alquiler)</t>
  </si>
  <si>
    <t>Registro, Inscripción y Otros egresos previos a la aceptación para una Capacitación en el Exterior</t>
  </si>
  <si>
    <t>Insumos, Bienes y Materiales para la Producción de Programas de Radio y Televisión, Eventos Culturales, Artísticos
y Entretenimiento en General</t>
  </si>
  <si>
    <t>Ayudas Técnicas para Compensar Discapacidades</t>
  </si>
  <si>
    <t>Suministros para la defensa y seguridad pública</t>
  </si>
  <si>
    <t>Mobiliarios</t>
  </si>
  <si>
    <t>Herramientas y equipos menores</t>
  </si>
  <si>
    <t>Bienes Artísticos, Culturales, Bienes Deportivos y Símbolos Patrios</t>
  </si>
  <si>
    <t>Fondos de Reposición Cajas Chicas en Proyectos y Programas de Inversión</t>
  </si>
  <si>
    <t>Fondos Rotativos en Proyectos y Programas de Inversión</t>
  </si>
  <si>
    <t>A Entidades Descentralizadas y Autónomas (Transferencias para Inversión)</t>
  </si>
  <si>
    <t>Transferencias o Donaciones al  Sector Privado Financiero</t>
  </si>
  <si>
    <t>Transferencias o Donaciones al Sector Privado no Financiero</t>
  </si>
  <si>
    <t>Becas</t>
  </si>
  <si>
    <t>Bono de la Vivienda</t>
  </si>
  <si>
    <t>Transferencias al Sector Privado no Financiero para sustitución del gas licuado de petróleo</t>
  </si>
  <si>
    <t>Al  Exterior</t>
  </si>
  <si>
    <t>A Organismos Externos Partícipes del Fondo Ecuador – Venezuela para el Desarrollo</t>
  </si>
  <si>
    <t>Transferencias o Donaciones de Inversión al Sector Privado no Financiero</t>
  </si>
  <si>
    <t>Bono de Desnutrición Cero</t>
  </si>
  <si>
    <t>Incentivo Económico para Actividades Agropecuarias, Caza y Pesca</t>
  </si>
  <si>
    <t>Bono para Niños, Niñas y Adolescentes en Situación de Orfandad por Femicidio en inversión</t>
  </si>
  <si>
    <t>A Gobiernos Autónomos Descentralizados Provinciales y Régimen Especial de Galápagos por el Ejercicio de Nuevas
Competencias</t>
  </si>
  <si>
    <t>Vehículos</t>
  </si>
  <si>
    <t>Herramientas</t>
  </si>
  <si>
    <t>Bienes Artísticos y Culturales</t>
  </si>
  <si>
    <t>Bienes de Seguridad Nacional Estratégica</t>
  </si>
  <si>
    <t>Equipos Médicos</t>
  </si>
  <si>
    <t>Equipos Odontológicos</t>
  </si>
  <si>
    <t>Terrenos (Inmuebles)</t>
  </si>
  <si>
    <t>Edificios, Locales y Residencias (Inmuebles)</t>
  </si>
  <si>
    <t>Bienes Prefabricados (Inmuebles)</t>
  </si>
  <si>
    <t>Terrenos (Expropiación)</t>
  </si>
  <si>
    <t>Edificios, Locales y Residencias (Expropiación)</t>
  </si>
  <si>
    <t>Patentes, Derechos de Autor, Marcas Registradas y Derecho de Llave.</t>
  </si>
  <si>
    <t>Licencias Computacionales</t>
  </si>
  <si>
    <t>Sistemas de Información</t>
  </si>
  <si>
    <t>Páginas Web</t>
  </si>
  <si>
    <t>Bosques</t>
  </si>
  <si>
    <t>ALINEACIÓN OBJETIVO PDOT</t>
  </si>
  <si>
    <t>Actividades ingresadas en el POA 2022, por procesos de contratación realizados ese mismo año.</t>
  </si>
  <si>
    <t xml:space="preserve">Dirección/Coordinación  </t>
  </si>
  <si>
    <t>¿A qué objetivo del PDOT se alinea?</t>
  </si>
  <si>
    <t>Nombre de la Dependencia y/o unidad administrativa</t>
  </si>
  <si>
    <t>53.02.55</t>
  </si>
  <si>
    <t>Combustibles</t>
  </si>
  <si>
    <t>Servicios de Aseo, Lavado de Vestimenta de Trabajo, Fumigación, Desinfección, Limpieza de Instalaciones, manejo
de desechos contaminados, recuperación y clasificación de materiales reciclables
de desechos contaminados, recuperación y clasificación de materiales reciclables.</t>
  </si>
  <si>
    <t>primer trimestre</t>
  </si>
  <si>
    <t>tercer trimestre</t>
  </si>
  <si>
    <t>FONDOS PROPIOS</t>
  </si>
  <si>
    <t>EDUCACIÓN, CULTURA Y FOMENTO AL DEPORTE</t>
  </si>
  <si>
    <t>Construcción de Canchas Cubiertas, como Fortalecimiento y Mejora de Espacios Deportivos en Centros Educativos en el Cantón Chinchipe</t>
  </si>
  <si>
    <t>Promover el desarrollo humano de la población, mediante la atención integral de los ciudadanos y ciudadanas con básicos universales.
énfasis en los grupos de atención prioritaria; incentivando la integración social e igualdad de condiciones con el fin de
disminuir las inequidades territoriales, interculturales y de género; y garantizar el derecho al disfrute de la vida cultural del
cantón. Para mejorar la convivencia comunitaria, garantizar el ejercicio de sus derechos y el acceso a los servicios</t>
  </si>
  <si>
    <t>Realizar las coordinaciones interinstitucionales
para que se implemente la reforma
educativa, así como vigilar que se atiendan
las particularidades del sistema educativo
de la región.</t>
  </si>
  <si>
    <t>Terminación De La Cubierta De La Cancha Deportiva De La Escuela De Educación Básica "Ciudad De Zumba" En La Parroquia Zumba, Cantón Chinchipe</t>
  </si>
  <si>
    <t>51.01.04</t>
  </si>
  <si>
    <t xml:space="preserve">Construcción del Cerramiento del Colegio Nacional Chinchipe </t>
  </si>
  <si>
    <t xml:space="preserve">FONDOD PROPIOS </t>
  </si>
  <si>
    <t>El Gobierno Autónomo Descentralizado Municipal del Cantón Chinchipe en ejercicio de sus competencias constitucionales contribuye al bienestar de la población del cantón Chinchipe, a través de la dotación de obras y servicios públicos de amplio beneficio común, sobre la base de un proceso ordenado de planificación, organización, dirección, regulación y control que permita la vinculación efectiva de la comunidad con la municipalidad en la definición de planes, programas y proyectos de inversión social a fin de ser artífices del desarrollo social y el buen vivir del Cantón</t>
  </si>
  <si>
    <t>El Gobierno Autónomo Descentralizado Municipal del Cantón Chinchipe será referente de un modelo de gestión institucional vinculado a la participación ciudadana que le permitirá dar respuestas con alto grado de eficiencia y eficacia a las necesidades de su población en un ambiente de sana convivencia, respeto, transparencia, equidad, y dinamizándolos procesos ambiciosos de desarrollo sostenible que posibiliten la modernización y competitividad como soporte fundamental para el desarrollo del cantón, contribuyendo así a la construcción de un país mejor</t>
  </si>
  <si>
    <t>Construcción De La Cubierta De La Cancha Deportiva De La Escuela De Educación Básica "Ciudad De Zumba" En La Parroquia Zumba, Cantón Chinchipe, (2023)</t>
  </si>
  <si>
    <t>Construcciones y Edificaciones Egresos para la construcción de edificaciones.</t>
  </si>
  <si>
    <t>Construcción De La Cubierta En Las Cancha De Uso Múltiple Y Bateria Sanitaria, En La Unida Educativa Primero De Mayo, Barrio La Diversión, Parroquia Zumba</t>
  </si>
  <si>
    <t>Construcción Bloque De Aulas Colegio Bachillerato Zumba</t>
  </si>
  <si>
    <t>Obra de Mejoramiento y Conservación de Patrimonio Cultural</t>
  </si>
  <si>
    <t>Promover una política local de respeto,
integración y solidaridad acorde a las
necesidades de promoción del patrimonio
sociocultural y ambiental del cantón</t>
  </si>
  <si>
    <t>Mantenimiento Y Reparaciones Del Minicoliseo Deportivo De La Ciudad De Zumba, Cantón Chinchipe, Provincia De Zamora Chinchipe.</t>
  </si>
  <si>
    <t>PLANIFICACIÓN URBANA Y RURAL</t>
  </si>
  <si>
    <t>Actualización Del Plan De Desarrollo Y Ordenamiento Territorial 2023-2027</t>
  </si>
  <si>
    <t>Promover una planificación sostenible, ordenada y equilibrada, de forma integral, en núcleos poblacionales vinculados;
garantizando un hábitat digno, con acceso equitativo a los servicios básicos, infraestructura, equipamientos y espacios
públicos de calidad.</t>
  </si>
  <si>
    <t>Ordenar el territorio para lograr un desarrollo endógeno,
sustentable y territorialmente equilibrado
que articule la planificación y promueva el cambio
de actitud de los ciudadanos sobre las políticas
territoriales.</t>
  </si>
  <si>
    <t>HIGIENE AMBIENTAL</t>
  </si>
  <si>
    <t>Diagnóstico y Caracterización de los Sistemas de Agua Potable que Abastecen a Zumba, San Andrés, Microregional Uriarango (Chonta, Chorro y Pucapamba), Chito y los Barrios La Diversión, Progreso, Isimanchi, Bellavista , La Balsa, Reina del Cisne y Nuevos Horizontes del Cantón Chinchipe provincia de Zamora Chinchipe". Ord. de Pago N° 301-2022-GADMCCH-A.</t>
  </si>
  <si>
    <t>Garantizar la sostenibilidad ambiental dentro del marco de la resiliencia, estableciendo como principio la corresponsabilidad
pública, comunitaria y privada en la gestión de los recursos naturales, para lograr, regular, prevenir y controlar la
contaminación ambiental para garantizar los derechos de la naturaleza.</t>
  </si>
  <si>
    <t>Proteger las fuentes de agua, mediante
programas de gestión integral del
recurso.</t>
  </si>
  <si>
    <t xml:space="preserve">Servicio de Auditoria Ambiental Manejo de Desechos Solidos del Relleno Sanitario </t>
  </si>
  <si>
    <t>Coadyuvar a la conservación y protección
de los ecosistemas y biodiversidad,
por medio de programas de
conservación y manejo del patrimonio
natural, paisajístico y asentamientos
humanos.</t>
  </si>
  <si>
    <t>Estudios de Factifilidad y Diseños Definitivos para la Gestion Integral de los Residuos solidos y cierre Técnico  que Incluya el Diseño del Relleno Sanitaro de Residuos Solidos Generados del Cantón Chinchipe, Provincia De Zamora Chinchipe</t>
  </si>
  <si>
    <t>Construccion Alcantarillado Pluvial Para San Andres (2016)</t>
  </si>
  <si>
    <t>Alcantarillado Egresos para la construcción de sistemas de evacuación de aguas servidas y pluviales, incluye obras sanitarias conexas.</t>
  </si>
  <si>
    <t>Construcción Del Sistema De Alcantarillado Sanitario Para El Barrio La Balsa De La Parroquia Pucapamba, Cantón Chinchipe, Provincia De Zamora Chinchipe (2022)</t>
  </si>
  <si>
    <t>Reparación  Planta Tratamiento Aguas Res. B. La Diversion (2017)</t>
  </si>
  <si>
    <t>Construcción Del Sistema De Alcantarillado Sanitario Para La Parroquia De San Andrés, Contón Chinchipe, Provincia De Zamora Chinchipe (2011)</t>
  </si>
  <si>
    <t>AGUA POTABLE</t>
  </si>
  <si>
    <t>Fiscalización Actualización Estudios Definitivos Sist. De Agua Potable, Alcant. Sanit. Y Diseño Plan Maestro De Alcant. Pluvial De La Ciudad De Zumba (BDE. BP) (40%) 2022</t>
  </si>
  <si>
    <t xml:space="preserve"> BDE</t>
  </si>
  <si>
    <t>Actualización De Los Estudios Definitivos Del Sist. De Agua Potable, Alcant. Sanit. Y Diseño Del Plan Maestro De Alcant. Pluvial De La Ciudad De Zumba  (BDE. BP) (40%) 2022</t>
  </si>
  <si>
    <t>BDE</t>
  </si>
  <si>
    <t>Estudios del Sistema de Agua Potable para el barrio Las Sidras, parroquia Zumba, cantón Chinchipe, provincia de Zamora Chinchipe 40% (2021)</t>
  </si>
  <si>
    <t>Implementar un sistema de información cantonal
para actualizar permanentemente y evaluar la
disminución de las brechas en los servicios públicos
municipales.</t>
  </si>
  <si>
    <t>Estudios Del Sistema De Agua Potable y Alcantarillado Para El Barrio Laurel, Parroquia Chito, Cantón Chinchipe, Provincia De Zamora Chinchipe</t>
  </si>
  <si>
    <t>Estudios del Sistema de Agua Potable para los barrios: Chito y la Cruz, parroquias Chito, cantón Chinchipe, provincia de Zamora Chinchipe 40% (2021)</t>
  </si>
  <si>
    <t>Estudios del Sistema de Agua Potable para los barrios: Balsal y San Luis, parroquias Chito, cantón Chinchipe, provincia de Zamora Chinchipe (2022)</t>
  </si>
  <si>
    <t>Estudio Consultoria Sistema de Agua Potable Nuevos Horizontes, Fortuna y Reina del Cisne, Chito 70% (2018)</t>
  </si>
  <si>
    <t>Construcción Del Sistema De Agua Potable Para El Barrio Nuevos Horizontes De La Parroquia Chito, Cantón Chinchipe, Provincia De Zamora Chinchipe (2019)</t>
  </si>
  <si>
    <t>Agua Potable (Egresos para la construcción de sistemas para dotación de agua potable.)</t>
  </si>
  <si>
    <t>Terminación del Proyecto de Construcción de la Ampliacion y Mejoramiento de la Red de Alcantarillado Sanitario y Construcción de Plantas de Tratamiento de Aguas Residuales de la Ciudad de Zumba</t>
  </si>
  <si>
    <t>Alcantarillado
Egresos para la construcción de sistemas de evacuación de aguas servidas y pluviales, incluye obras sanitarias conexas.</t>
  </si>
  <si>
    <t>GESTIÓN SOCIAL</t>
  </si>
  <si>
    <t>Fortalecimiento De Los Servicios De Ayuda Social Y Acompañamiento A Los Adultos Mayores Del Centro Gerontológico Nuevo Amanecer</t>
  </si>
  <si>
    <t>Promover el desarrollo humano de la población, mediante la atención integral de los ciudadanos y ciudadanas con
énfasis en los grupos de atención prioritaria; incentivando la integración social e igualdad de condiciones con el fin de
disminuir las inequidades territoriales, interculturales y de género; y garantizar el derecho al disfrute de la vida cultural del
cantón. Para mejorar la convivencia comunitaria, garantizar el ejercicio de sus derechos y el acceso a los servicios</t>
  </si>
  <si>
    <t>Promover políticas de desarrollo infantil
integral y familiar, mediante convenios
interinstitucionales GADs – MIES -MSP.</t>
  </si>
  <si>
    <t>Alimentación Centro de Desarrollo Infantil</t>
  </si>
  <si>
    <t>Convenio De Cooperación Técnico Económica Para La Implementación De Servicios De Desarrollo Infantil Integral Modalidad Centros De Desarrollo Infantil</t>
  </si>
  <si>
    <t>Convenio De Cooperación Para El Desarrollo Integral De Las Personas Con Discapacidad En La Modalidad Atención En El Hogar Y La Comunidad En El C. Chi.</t>
  </si>
  <si>
    <t>Convenio De Cooperación "Implementar Servicios Gerontológicos Para Personas Adultas Mayores " Espacios Activos De Socialización Y Encuentro Con Alimentación</t>
  </si>
  <si>
    <t>Convenio De Cooperación Para La Implementación De Servicios Para Personas Adultas Mayores En La Modalidad Atención Domiciliaria Del Cantón Chinchipe</t>
  </si>
  <si>
    <t>Convenio De Cooperación Para La Implementación De Servicios Gerontológicos Para Personas Adultas Mayores Con Discapacidad, En La Modalidad Atención D.</t>
  </si>
  <si>
    <t>Alquiler Excavadora de oruga para apertura de caminos vecinales del cantón chinchipe (2018)</t>
  </si>
  <si>
    <t>Fiscalización Para El Proyecto "Construcción De La Vía De Acceso A La Ciudad De Zumba Y Al Mirador El Colorado, Del Cantón Chinchipe, Prov. Zamora Ch (50%) 2022</t>
  </si>
  <si>
    <t>SERVICIOS COMUNALES</t>
  </si>
  <si>
    <t>Promover una arquitectura local con identidad
y optimización del uso y los recursos, así como
promover la culminación de las edificaciones sin
concluir, como incentivo de mejoramiento de la
imagen urbana.</t>
  </si>
  <si>
    <t>Estudios De Suelo, Para Proyectos De Obra De Infraestructura, Deportiva, Viales Y Turisticos Del Cantón Chinchipe, Provincia De Zamora Chinchipe (70%) 2021</t>
  </si>
  <si>
    <t>Estudios Parque Bicentenario Cap. Shejo Romero</t>
  </si>
  <si>
    <t>Garantizar el derecho al disfrute de la ciudad y
sus espacios públicos inclusivos, fomentando las
practicas recreativas, culturales y deportivas que
incentiven la organización ciudadana.</t>
  </si>
  <si>
    <t>Estudio y Diseño de Proyectos en el Cantón Chinchipe</t>
  </si>
  <si>
    <t>Construcción de Canchas Cubiertas, como Fortalecimiento y Mejora de Espacios Deportivos Comunitario en el Cantón Chinchipe</t>
  </si>
  <si>
    <t>Conservación Preventiva De Los Bienes Muebles Patrimoniales De La Iglesia Matriz De Zumba, Parroquia Zumba, Cantón Chinchipe, Provincia De Zamora Chinchinchipe</t>
  </si>
  <si>
    <t>Urbanización y Embellecimiento
Egresosparalaconstruccióndeobrascomunalesdestinadasaurbanizaciónyembellecimientoquecontribuyenalornatodelaciudad, incluye reconstrucción de parques y su equipamiento.</t>
  </si>
  <si>
    <t>Construccion Del Parque Lineal De La Ciudad De Zumba Sector 2,3,4 (Planilla 12 de liquidación)</t>
  </si>
  <si>
    <t>Construccion De La Cubierta Patio Deportivo Barrio La Cruz (2018)</t>
  </si>
  <si>
    <t>Ampliacion, Adoquinado,Muros, Bordillos Y Aceras De Las Calles 10 De Agosto Y Jaime Roldos Aguilera De La Ciudad De Zumba (2017, 2018, 2019)</t>
  </si>
  <si>
    <t>Alcantarillado Pluvial Y Adoquinado Del Barrio La Diversion Parroquia Zumba Prestamo (2018)</t>
  </si>
  <si>
    <t>Alcantarillado Pluvial Y Adoquinado Del Barrio Isimanchi Parroquia Zumba Prestamo (2018)</t>
  </si>
  <si>
    <t>Culminación De La Casa De Asistencia Social Municipal Del Barrio Bellavista, Parroquia Zumba, Cantón Chinchipe, Provincia De Zamora Chinchipe. (2022)</t>
  </si>
  <si>
    <t>Terminación De La Casa Comunal Del Barrio San José De Los Guayusos, Parroquia Chito, Cantón Chinchipe</t>
  </si>
  <si>
    <t>Construcción Parque Del Barrio San Antonio De La Ciudad De Zumba, Cantón Chinchipe, Provincia De Zamora Chinchipe (2023)</t>
  </si>
  <si>
    <t>Const. De Veredas Y Adoquinado De La Calle Loja Entre Ofelia Y Av. Amazonas De La Ciudad De Zumba, Cantón Chinchipe, Provincia De Zamora Chinchipe</t>
  </si>
  <si>
    <t>Construcción De La Regeneración Urbana Del Barrio El Cisne De La Parroquía La Chonta, Cantón Chinchipe, Provincia De Zamora Chinchipe</t>
  </si>
  <si>
    <t>Construcción De La Vía De Acceso A La Ciudad De Zumba, Y Al Mirador El Colorado, Del Cantón Chinchipe, Provincia Zamora Chinchipe (2022)</t>
  </si>
  <si>
    <t>Promover el ordenamiento urbano en base de
consolidación de los espacios existentes y evitar
incrementos de polos urbanos diseminados mediante
la normativa de asignación y regulación
de usos y ocupación del suelo urbano y rural.</t>
  </si>
  <si>
    <t>75.</t>
  </si>
  <si>
    <t>Transporte y Vías Egresos para la construcción de obras viales que faciliten y complementen las operaciones de transporte.</t>
  </si>
  <si>
    <t xml:space="preserve">Construcción De La Fachada De La Casa Social De La Parroquía San Andrés
</t>
  </si>
  <si>
    <t>A Gobiernos Autónomos Descentralizados Transferencias o donaciones de inversión destinadas a los gobiernos autónomos descentralizados.</t>
  </si>
  <si>
    <t>Fortalecer las capacidades institucionales del ámbito público, garantizando políticas de gestión participativa, incluyente
y de género. Potenciar los procesos de gobernanza, el poder popular y la participación ciudadana.</t>
  </si>
  <si>
    <t>GOBIERNO AUTONOMO DESCENTRALIZADO MUNICIPAL DEL CANTON CHINCHIPE</t>
  </si>
  <si>
    <t xml:space="preserve">Edición, Impresión, Reproducción, Publicaciones, Suscripciones, Fotocopiado, Traducción, Empastado, Enmarcación, Serigrafía, Fotografía, Carnetización, Filmación e Imágenes Satelitales. </t>
  </si>
  <si>
    <t xml:space="preserve">ADMINISTRACION GENERAL </t>
  </si>
  <si>
    <t>% DE AVANCE FISICO Y/O % DE AVANCE PRESUPUESTARIO</t>
  </si>
  <si>
    <t>Numerador: Resultado alcanzado / Denominador: Resultado planificado.</t>
  </si>
  <si>
    <t>NUMERO DE CANCHAS CUBIERTAS CONSTRUIDAS</t>
  </si>
  <si>
    <t>Espectáculos Culturales y Sociales Egresos por la realización de eventos culturales y sociales, incluye los egresos de logística de estos eventos.</t>
  </si>
  <si>
    <t>Fortalecer el desarrollo productivo cantonal, articulando los sectores público y privado en el marco de la economía popular
y solidaria, que garantice la distribución equitativa de la riqueza, promoviendo el aprovechamiento de los recursos
naturales renovables y no renovables, e impulsando una economía endógena para lograr un territorio competitivo, considerando
la inserción tecnológica e investigativa.</t>
  </si>
  <si>
    <t xml:space="preserve">NUMERO </t>
  </si>
  <si>
    <t xml:space="preserve">Promover la articulación y complementariedad
entre los diferentes
sectores de la economía
cantonal.
</t>
  </si>
  <si>
    <t>Difusión, Información y Publicidad Egresos para cubrir todos los servicios de difusión de información oficial y pública por cualquier medio de comunicación.</t>
  </si>
  <si>
    <t>Eventos Públicos Promocionales Egresos para la organización y ejecución de ferias, exposiciones, ruedas de negocios y negociaciones, incluye alquiler, montaje, desmontaje, logística, organización, ejecución y otros relacionados con eventos públicos promocionales nacionales e internacionales.</t>
  </si>
  <si>
    <t xml:space="preserve">Vestuario, Lencería, Prendas de Protección y Accesorios para uniformes del personal de Protección, Vigilancia y Seguridad. </t>
  </si>
  <si>
    <t xml:space="preserve">Condecoraciones </t>
  </si>
  <si>
    <t>Seguros</t>
  </si>
  <si>
    <t>Difundir el marco jurídico e institucional,
como el principal referente para
la gestión política, técnica y económica
de todos los niveles de gobierno.</t>
  </si>
  <si>
    <t>5.7.02.01</t>
  </si>
  <si>
    <t>Seguros
Egresos para contratos de seguros personales, propiedades y otros.</t>
  </si>
  <si>
    <t xml:space="preserve">Número de servidores con el mobiliario necesario </t>
  </si>
  <si>
    <t>Adquirir el 100% de los muebles</t>
  </si>
  <si>
    <t>Maquinarias y Equipos Egresos para la compra de maquinarias y equipos, excepto equipos informáticos, médicos y odontológicos.</t>
  </si>
  <si>
    <t>Equipos, Sistemas y Paquetes Informáticos Egresos para la compra de equipos, sistemas y paquetes informáticos.</t>
  </si>
  <si>
    <t>Transporte de Personal Egresos para el servicio de transporte de personas.</t>
  </si>
  <si>
    <t>Fletes y Maniobras, Egresos por traslado, maniobras, embarque y desembarque nacional e internacional de toda clase de bienes de conformidad con la normativa vigente.</t>
  </si>
  <si>
    <t>Servicios Personales Eventuales sin Relación de Dependencia Egresos por servicios personales eventuales sin relación de dependencia, contratados para procesos electorales, encuestas,
avalúos, remates entre otros.</t>
  </si>
  <si>
    <t xml:space="preserve">ame gestion </t>
  </si>
  <si>
    <t>setea / ejecucion/ gestion</t>
  </si>
  <si>
    <t>AÑO 4</t>
  </si>
  <si>
    <t>Costo total del proyecto, contrato oconvenio Año 4</t>
  </si>
  <si>
    <t>Nro. de espacios públicos
construidos y remodelados
con criterios inclusivos</t>
  </si>
  <si>
    <t>UNIDAD</t>
  </si>
  <si>
    <t xml:space="preserve">43.99% </t>
  </si>
  <si>
    <t xml:space="preserve">Eventos Públicos Promocionales </t>
  </si>
  <si>
    <t>Materiales de Oficina Egresos en suministros, materiales y accesorios de oficina necesarios para la ejecución de proyectos.</t>
  </si>
  <si>
    <t>Materiales de Impresión, Fotografía, Reproducción y Publicaciones Egresos por suministros y materiales para imprenta, fotografía, reproducción, revistas, periódicos y otras publicaciones.</t>
  </si>
  <si>
    <t>73.14</t>
  </si>
  <si>
    <t>Mobiliarios Egresos para la compra de mobiliario.</t>
  </si>
  <si>
    <t>Bienes Artísticos y Culturales Egresos para la compra de objetos artísticos y culturales que constituyan acervo patrimonial público.</t>
  </si>
  <si>
    <t>ADMINISTRACIÓN FINANCIERA</t>
  </si>
  <si>
    <t>Arrendamiento y Licencias de Uso de Paquetes Informáticos Egresos por arrendamiento de paquetes informáticos, licencias de software y páginas web.</t>
  </si>
  <si>
    <t xml:space="preserve">Materiales de Oficina </t>
  </si>
  <si>
    <t xml:space="preserve">Mobiliarios </t>
  </si>
  <si>
    <t xml:space="preserve">Maquinarias y Equipos </t>
  </si>
  <si>
    <t>COMISARIA, POLICIA MUNICIPAL Y VIGILANCIA</t>
  </si>
  <si>
    <t>84.03.06</t>
  </si>
  <si>
    <t>84.04.07</t>
  </si>
  <si>
    <t>REGISTRO DE LA PROPIEDAD</t>
  </si>
  <si>
    <t xml:space="preserve">Arrendamiento y Licencias de Uso de Paquetes Informáticos </t>
  </si>
  <si>
    <t>MEDIO AMBIENTE Y TURISMO</t>
  </si>
  <si>
    <t>Promover la articulación y complementariedad
entre los diferentes
sectores de la economía
cantonal.</t>
  </si>
  <si>
    <t>Vestuario, Lencería, Prendas de Protección y Accesorios para uniformes del personal de Protección, Vigilancia y Seguridad.</t>
  </si>
  <si>
    <t xml:space="preserve">Materiales de Aseo </t>
  </si>
  <si>
    <t>Insumos, Materiales y Suministros para Construcción, Electricidad, Plomería, Carpintería, Señalización Vial, Navegación, Contra Incendios y Placas</t>
  </si>
  <si>
    <t xml:space="preserve">Suministros para Actividades Agropecuarias, Pesca y Caza </t>
  </si>
  <si>
    <t xml:space="preserve">Plantas </t>
  </si>
  <si>
    <t>Tasas Generales, Impuestos, Contribuciones, Permisos, Licencias y Patentes</t>
  </si>
  <si>
    <t>77.01.02</t>
  </si>
  <si>
    <t>Bienes Muebles</t>
  </si>
  <si>
    <t>84.01</t>
  </si>
  <si>
    <t>Edición, Impresión, Reproducción, Publicaciones, Suscripciones, Fotocopiado, Traducción, Empastado, Enmarcación, Serigrafía, Fotografía, Carnetización, Filmación e Imágenes Satelitales.</t>
  </si>
  <si>
    <t xml:space="preserve">Servicios de Cartografía </t>
  </si>
  <si>
    <t xml:space="preserve">Mantenimiento y Reparación de Equipos y Sistemas Informáticos </t>
  </si>
  <si>
    <t xml:space="preserve">Materiales de Impresión, Fotografía, Reproducción y Publicaciones </t>
  </si>
  <si>
    <t xml:space="preserve">Equipos, Sistemas y Paquetes Informáticos </t>
  </si>
  <si>
    <t>Servicios de Aseo, Lavado de Vestimenta de Trabajo, Fumigación, Desinfección, Limpieza de Instalaciones, manejo de desechos contaminados, recuperación y clasificación de materiales reciclables.</t>
  </si>
  <si>
    <t xml:space="preserve">Vehículos (Arrendamiento) </t>
  </si>
  <si>
    <t xml:space="preserve">Herramientas </t>
  </si>
  <si>
    <t>Terrenos</t>
  </si>
  <si>
    <t xml:space="preserve">Transporte de Personal </t>
  </si>
  <si>
    <t xml:space="preserve">Espectáculos Culturales y Sociales </t>
  </si>
  <si>
    <t xml:space="preserve">Difusión, Información y Publicidad </t>
  </si>
  <si>
    <t xml:space="preserve">Terrenos (Mantenimiento) </t>
  </si>
  <si>
    <t xml:space="preserve">Mobiliarios (Instalación, Mantenimiento y Reparación) </t>
  </si>
  <si>
    <t xml:space="preserve">Maquinarias y Equipos (Instalación, Mantenimiento y Reparación) </t>
  </si>
  <si>
    <t>Reabilitación de la Escuela de Discapacidades "Max Martínez" (2022)</t>
  </si>
  <si>
    <t xml:space="preserve">GESTION SOCIAL </t>
  </si>
  <si>
    <t xml:space="preserve">Terrenos (Inmuebles) </t>
  </si>
  <si>
    <t xml:space="preserve">SERVICIOS COMUNALES </t>
  </si>
  <si>
    <t>73.02.55</t>
  </si>
  <si>
    <t xml:space="preserve">Combustibles </t>
  </si>
  <si>
    <t xml:space="preserve">Vehículos (Servicio para Mantenimiento y Reparación) </t>
  </si>
  <si>
    <t>Lubricantes</t>
  </si>
  <si>
    <t>Terrenos (Expropiación Entrada Ciudad de Zumba y Mirador el Colorado)</t>
  </si>
  <si>
    <t>DISEÑO E IMPRESIÓN DE LA
NUEVA IMAGEN CORPORATIVA, TURISTICA DE RUTAS Y ATRACTIVOS DEL
GAD MUNICIPAL DEL CANTÓN CHINCHIPE, PARA EL PERIODO
ADMINISTRATIVO 2023-2027</t>
  </si>
  <si>
    <t>SI</t>
  </si>
  <si>
    <t>ADQUISICIÓN DE MATERIALES E INSUMOS DE ASEO PARA LA EJECUCIÓN DEL
PROYECTO DE: “BARRIDO MANUAL DE CALLES, AVENIDAS, ACERAS Y ESPACIOS
PÚBLICOS, DE LA CIUDAD DE ZUMBA, CANTÓN CHINCHIPE”</t>
  </si>
  <si>
    <t>Identificar, preservar, salvaguardar y difundir el patrimonio cultural y desarrollar
programas y proyectos tendientes a concretar el desarrollo de las actividades educativas,
artísticas y deportivas del cantón, en función de las necesidades de la poblaciÓn.</t>
  </si>
  <si>
    <t>Contribuir al mejoramiento de las condiciones del buen vivir de los ciudadanos urbanos
y rurales, brindándoles servicios municipales de calidad; efectuando mantenimiento y ampliación
de los sistemas de agua potable y alcantarillado, de conformidad con el Plan de Desarrollo y
Plan de Ordenamiento territorial del Cantón Chinchipe,</t>
  </si>
  <si>
    <t>Planificar y ejecutar proyectos y/o programas tendientes al desarrollo integral de los
grupos vulnerables de niñas y niños, adolescentes, personas adultas mayores, mujeres
embarazadas, personas con discapacidad y personas con capacidades diferentes, La misma
atención prioritaria recibirán las personas en situación de riesgo, las víctimas de violencia
doméstica y sexual, maltrato infantil, desastres naturales o antropogénicos (humanos).</t>
  </si>
  <si>
    <t>Preservar el ambiente del cantón velando por el cumplimiento de las normas legales y
reglamentarias sobre salubridad, higiene, ambiente, tratamiento de desechos sólidos y control
sanitario, aplicando las disposiciones legales pertinentes relativas a la protección de los
recursos: suelo, agua, flora, fauna y aire en beneficio de la colectividad del Cantón Chinchipe.</t>
  </si>
  <si>
    <t>Planificar, prggramar y evaluar los planes, programas y proyectos desarrollados
por el Gobiemo Autonomo Municipal del Cantón Chinchipe, acorde con- las politicas
institucionales; impulsar, determinar y ejecutar el Plan de Desarrollo y Ordenamiento
Tenitorial, en cooidinación con el comité permanente y las autoridades, promoviendo e
impulsando espacios de participación ciudadana, ejecutando fas gestíones tendientes a la
obiención de cooperación técnica y financiera nacional e internacional, que permita la
ejecución de planes, programas y proyectos de la municipalidad.</t>
  </si>
  <si>
    <t>Planear, direccionar y coordinar el programa de obras públicas y demás inversiones
sobre la materia en beneficio del Cantón, construir, fiscalizar, supervisar y mantener las obras de
infraestructuras civíles, víales, de áreas verdes, parques y demás espacíos de uso púbfíco,
cumpliendo con las especificaciones técnicas, normas ambientales y legales que demanda la
ejecuciÓn de las mismas, de conformidad con el Plan de Desarrollo y Plan de Ordenamiento
territorial del Cantón Chinchipe.</t>
  </si>
  <si>
    <t>CONTRATACIÓN DE LOS SERVICIOS DE SOLDADURA, PINTURA DE ESTRUCTURA Y COLOCACIÓN DE CUBIERTA PARA LA CANCHA DEPORTIVA DE LA ESCUELA DE EDUCACIÓN BÁSICA “CIUDAD DE ZUMBA”, EN LA CIUDAD DE ZUMBA, CANTÓN CHINCHIPE</t>
  </si>
  <si>
    <t>Promover el desarrollo humano de la población, mediante la atención integral de los ciudadanos y ciudadanas con
énfasis en los grupos de atención prioritaria; incentivando la integración social e igualdad de condiciones con el fin de
disminuir las inequidades territoriales, interculturales y de género; y garantizar el derecho al disfrute de la vida cultural del
cantón. Para mejorar la convivencia comunitaria, garantizar el ejercicio de sus derechos y el acceso a los servicios básicos universales.</t>
  </si>
  <si>
    <t>75.01.03</t>
  </si>
  <si>
    <t xml:space="preserve">Alcantarillado </t>
  </si>
  <si>
    <t>75.01.04</t>
  </si>
  <si>
    <t>Urbanización y embellecimiento</t>
  </si>
  <si>
    <t>75.01.05</t>
  </si>
  <si>
    <t>Transporte y Vías</t>
  </si>
  <si>
    <t>75.01.06</t>
  </si>
  <si>
    <t>75.01.07</t>
  </si>
  <si>
    <t>75.01.08</t>
  </si>
  <si>
    <t>75.01.09</t>
  </si>
  <si>
    <t>75.01.10</t>
  </si>
  <si>
    <t>Construcciones y Edificaciones</t>
  </si>
  <si>
    <t>Hospitales, Centros de Asistencia Social y Salud</t>
  </si>
  <si>
    <t>Construcciones Agropecuarias</t>
  </si>
  <si>
    <t>Plantas Industriales</t>
  </si>
  <si>
    <t>75.01.01</t>
  </si>
  <si>
    <t>75.01.02</t>
  </si>
  <si>
    <t>Riego y Manejo de Aguas</t>
  </si>
  <si>
    <t>75.01.11</t>
  </si>
  <si>
    <t>75.01.12</t>
  </si>
  <si>
    <t>75.01.13</t>
  </si>
  <si>
    <t>75.01.14</t>
  </si>
  <si>
    <t>Habilitación y Protección del Suelo, Subsuelo y Áreas Ecológicas</t>
  </si>
  <si>
    <t>Formación de Plantaciones</t>
  </si>
  <si>
    <t>Explotación de Aguas Subterráneas</t>
  </si>
  <si>
    <t>Control de Inundaciones y Estabilización de Cauces</t>
  </si>
  <si>
    <t>75.01.99</t>
  </si>
  <si>
    <t>Otras Obras de Infraestructura</t>
  </si>
  <si>
    <t>75.02.01</t>
  </si>
  <si>
    <t>Generación Eléctrica Hidráulica</t>
  </si>
  <si>
    <t>75.02.02</t>
  </si>
  <si>
    <t>75.02.03</t>
  </si>
  <si>
    <t>Generación Eléctrica Térmica</t>
  </si>
  <si>
    <t>Sistemas Alternativos de Generación de Energía</t>
  </si>
  <si>
    <t>75.03.01</t>
  </si>
  <si>
    <t>Extracción de Hidrocarburos</t>
  </si>
  <si>
    <t>75.03.02</t>
  </si>
  <si>
    <t>75.03.03</t>
  </si>
  <si>
    <t>75.03.04</t>
  </si>
  <si>
    <t>75.03.05</t>
  </si>
  <si>
    <t>75.03.06</t>
  </si>
  <si>
    <t>Refinación</t>
  </si>
  <si>
    <t>Almacenamiento</t>
  </si>
  <si>
    <t>Comercialización</t>
  </si>
  <si>
    <t>Transporte de Materias Primas y Derivados</t>
  </si>
  <si>
    <t>Actividad Minera</t>
  </si>
  <si>
    <t>75.04.01</t>
  </si>
  <si>
    <t>75.04.02</t>
  </si>
  <si>
    <t>Líneas, Redes e Instalaciones Eléctricas</t>
  </si>
  <si>
    <t>Líneas, Redes e Instalaciones de Telecomunicaciones</t>
  </si>
  <si>
    <t xml:space="preserve">75.05.01 </t>
  </si>
  <si>
    <t>Obras de Infraestructura</t>
  </si>
  <si>
    <t>75.05.02</t>
  </si>
  <si>
    <t>75.05.03</t>
  </si>
  <si>
    <t>75.05.04</t>
  </si>
  <si>
    <t>75.05.05</t>
  </si>
  <si>
    <t>Obras para Generación de Energía Eléctrica</t>
  </si>
  <si>
    <t>Obras Hidrocarburíferas y Mineras</t>
  </si>
  <si>
    <t>Obras de Líneas, Redes e Instalaciones Eléctricas y de Telecomunicaciones</t>
  </si>
  <si>
    <t>NOMBRE Y DESCRIPCION DEL CLASIFICADOR</t>
  </si>
  <si>
    <t>ADQUIRIR EQUIPOS INFORMÁTICOS PARA DIFERENTES OFICINAS DEL GADM DEL CANTON CHINCHIPE, LAS MISMAS QUE NO SE ENCUENTRAN CATALOGADAS.</t>
  </si>
  <si>
    <t>Adquisición de Materiales y Productos Químicos, para el mantenimiento y limpieza de los
sistemas de Agua Potable del Cantón Chinchipe, de las Piscinas Municipales y cloración del agua Potable de
la ciudad de Zumba</t>
  </si>
  <si>
    <t xml:space="preserve">CONTRATACIÓN DEL SERVICIO DE PÓLIZAS DE SEGURO DE FIDELIDAD TIPO BLANKET PARA LOS SERVIDORES PÚBLICOS DEL GOBIERNO AUTÓNOMO DESCENTRALIZADO MUNICIPAL DEL CANTÓN CHINCHIPE </t>
  </si>
  <si>
    <t>ADQUISICIÓN DE UNIFORMES PARA EMPLEADOS DE PLANTA DEL GOBIERNO
AUTÓNOMO DESCENTRALIZADO MUNICIPAL DEL CANTÓN CHINCHIPE,
CORRESPONDIENTE A LA DOTACIÓN DEL AÑO 2023 - 2024</t>
  </si>
  <si>
    <t>Adquisición de suministros de impresión (toner, tinta y pieza), que serán reemplazados en las oficinas de Compras Públicas, Procuraduría Síndica, Alcaldía y Registro de la Propiedad.</t>
  </si>
  <si>
    <t>Contratación de extensión de soporte para el sistema SEYCOB para el año 2023.</t>
  </si>
  <si>
    <t>Adquirir Toners y photoconductores para ser reemplazados en las copiadoras Marca Ricoh Modelo IM430f, que se encuentran ubicadas en cada piso de la Institución.</t>
  </si>
  <si>
    <t>Hosting y Dominio para Pagina Web Institucional</t>
  </si>
  <si>
    <t>Adquicision de batería para UPS de 3kva.</t>
  </si>
  <si>
    <t>ADQUICISION DE LICENCIA DE DOS AÑOS PARA FIREWALL FÍSICO</t>
  </si>
  <si>
    <t>Adquisición de REPUESTOS Y ACCESORIOS, para realizar el arreglo y mantenimiento correctivo del TRACTOR CATERPILLAR D5KLGP, STICKER 032, AÑO DE FABRICA 2012, N° MOTOR C4E23550, N° CHASIS CAT00D5KPYYY01685 de propiedad municipal</t>
  </si>
  <si>
    <t>Adquisición de 4000 galones de Diessel, el mismo que se requiere para el normal funcionamiento de la maquinaria pesada y vehículos livianos de propiedad Municipal, los mismos que se encuentran realizando mantenimientos de las vías urbanas del Cantón Chinchipe, de acuerdo a la Planificación de Obras Públicas.</t>
  </si>
  <si>
    <t>Adquisición de REPUESTOS Y ACCESORIOS, para realizar el arreglo y mantenimiento correctivo de la EXCAVADORA CATERPILLAR 320DL, STICKER 020, AÑO DE FABRICA 2009, N° MOTOR GDC23012, N° CHASIS CATO320DCA8F01159 de propiedad municipal</t>
  </si>
  <si>
    <t>Adquisición de REPUESTOS Y ACCESORIOS, para realizar el arreglo y mantenimiento correctivo de la PLATAFORMA FS1ERVA, STICKER 025, AÑO 2010, MOTOR N° E13CTM15137, CHASIS N° JHDFS1ERVAXX12123 de propiedad municipal</t>
  </si>
  <si>
    <t>SERVICIO DE MANO DE OBRA PARA REALIZAR LA REPOTENCIACIÓN PARA LA EXCAVADORA CATERPILLAR 312DL, STICKER 46, AÑO DE FABRICA 2011, MOTOR No JKH14422, CHASIS No CAT0312DEJCB01283, DE PROPIEDAD MUNICIPAL</t>
  </si>
  <si>
    <t>Adquisición de REPUESTOS Y ACCESORIOS, para realizar el arreglo y mantenimiento correctivo del GRAND VITARA SZ, STICKER 005, AÑO 2011, DE MOTOR N° J20A715519, CHASIS N° 8LDCB5351B007153 de propiedad municipal</t>
  </si>
  <si>
    <t>Adquisición de 3000 galones de Diessel, el mismo que se requiere para el normal funcionamiento de la maquinaria pesada y vehículos livianos de propiedad Municipal, los mismos que se encuentran realizando mantenimientos de las vías urbanas del Cantón Chinchipe</t>
  </si>
  <si>
    <t>ADQUISICIÓN DE 500 GALONES DE GASOLINA EL MISMO QUE SE REQUIERE PARA EL NORMAL FUNCIONAMIENTO DE LOS VEHÍCULOS LIVIANOS DE PROPIEDAD MUNICIPAL</t>
  </si>
  <si>
    <t>Adquisición de ACEITES Y LUBRICANTES, para realizar mantenimiento preventivo al motor, caja y corona, de los vehículos livianos y maquinaria pesada de propiedad municipal.</t>
  </si>
  <si>
    <t>Adquisición de 1000 galones de GASOLINA, el mismo que se requiere para el normal funcionamiento de los vehículos livianos y motores pequeños de propiedad municipal, que se encuentran realizando diferentes recorridos en beneficio de la institución.</t>
  </si>
  <si>
    <t>Adquisición de 4000 galones de Diésel, el mismo que se requiere para el normal funcionamiento de la maquinaria pesada y vehículos livianos de propiedad Municipal, los mismos que se encuentran realizando mantenimientos de las vías urbanas y calles del Cantón Chinchipe, de acuerdo a la Planificación de Obras Públicas.</t>
  </si>
  <si>
    <t>ADQUISICIÓN DE 4000 GALONES DE DIÉSEL, EL MISMO QUE SE REQUIERE PARA EL NORMAL FUNCIONAMIENTO DE LA MAQUINARIA PESADA Y VEHÍCULOS LIVIANOS DE PROPIEDAD MUNICIPAL, LOS MISMOS QUE SE ENCUENTRAN REALIZANDO MANTENIMIENTOS DE LAS VÍAS URBANAS Y CALLES DEL CANTÓN CHINCHIPE, DE ACUERDO A LA PLANIFICACIÓN DE OBRAS PÚBLICAS</t>
  </si>
  <si>
    <t>Adquisición de LLANTAS y TUBOS para realizar el mantenimiento preventivo de la MOTONIVELADORA KOMATSU GD555, PLACA 6.1-19-001798, STICKER 014, AÑO FABRICA 2009, MOTOR 26444483, CHASIS KMTGD007A01011563, de propiedad municipal</t>
  </si>
  <si>
    <t xml:space="preserve">ADQUISICIÓN DE MATERIAL DE OFICINA EL MISMO QUE SERVIRÁ PARA SER UTILIZADO EN LAS OFICINAS DEL GAD MUNICIPAL DE CHINCHIPE DENTRO DEL PRIMER SEMESTRE DEL PRESENTE AÑO </t>
  </si>
  <si>
    <t>Aadquisición de material de oficina (papel bond) el mismo que serán utilizadas en las oficinas del GAD Municipal Chinchipe, en el primer semestre del año 2023 (catalogo electronico)</t>
  </si>
  <si>
    <t>MATERIAL DE OFICINA A TRAVÉS DEL PROCEDIMIENTO DE ÍNFIMA CUANTÍA PARA SER UTILIZADO POR LOS FUNCIONARIOS DEL GAD MUNICIPAL, DENTRO DEL SEGUNDO SEMESTRE DEL PRESENTE AÑO</t>
  </si>
  <si>
    <t>Adquisición de material de oficina para el primer semestre del año 2023</t>
  </si>
  <si>
    <t>GASTOS COMUNES  DE LA ENTIDAD</t>
  </si>
  <si>
    <t xml:space="preserve">SERVICIO DE CORREO </t>
  </si>
  <si>
    <t>Servicio de Correspondencia de Documentación y Paquetería para el año fiscal 2023</t>
  </si>
  <si>
    <t>CONTRATACION DEL  SERVICIO DE RECOLECCIÓN DE LOS DESECHOS INFECCIOSOS QUE SE GENERAN EN LA CIUDAD DE ZUMBA, EL CHORRO, TABLÓN E ISIMANCHI Y SU DISPOSICIÓN EN EL RELLENO SANITARIO DE LA CIUDAD DE ZUMBA, POR EL TIEMPO DE 8 MESES DESDE LA SUSCRIPCIÓN DEL CONTRATO</t>
  </si>
  <si>
    <t>Adquisición de plantas de Tulipán Africano (Spathodea campanulata) para el embellecimiento del perímetro del Cementerio, Av. Manuel Rodríguez, Terminal terrestre, Parque Central, área verde existente en el barrio Belén y establecimiento de una barrera viva en el perímetro del Relleno Sanitario de la ciudad de Zumba</t>
  </si>
  <si>
    <t>ADQUISICION DE REPUESTOS Y ACCESORIOS PARA VEHICULOS Y MAQUINARIA DEL GAD MUNICIPAL DEL CANTON CHINCHIPE</t>
  </si>
  <si>
    <t>ADQUISICIÓN DE NEUMÁTICOS PARA REALIZAR EL ARREGLO Y MANTENIMIENTO PREVENTIVO DE LOS VEHICULOS LIVIANOS Y VEHICULOS DE CARGA PESADA DE PROPIEDAD MUNICIPAL</t>
  </si>
  <si>
    <t>ADQUISICION DE MATERIALES PARA EL MANTENIMIENTO DE LOS SISTEMAS DE ALCANTARILLADO PLUVIAL Y SANITARIO DE LAS PARROQUIAS Y BARRIOS DEL CANTÓN CHINCHIPE</t>
  </si>
  <si>
    <t>ADQUISICIÓN DE MATERIALES Y HERRAMIENTAS  PARA LOS PROYECTOS DENOMINADOS: MEJORAMIENTO Y ADECUACIÓN DEL COMPLEJO DEPORTIVO CIUDAD DE ZUMBA DE PROPIEDAD MUNICIPAL; MATENIMIENTO Y MEJORA DEL SISTEMA DE AGUA POTABLE Y ALCANTARILLADO DE LA CIUDAD DE ZUMBA;  MANTEMIENTO Y MEJORA DE LAS VIAS URBANAS DE ZUMBA</t>
  </si>
  <si>
    <t>ADQUISICION DE MATERIALES PARA MANTENIMIENTO DE LOS SISTEMAS DE AGUA POTABLE EN LAS PARROQUIAS Y BARRIOS DEL CANTON CHINCHIPE</t>
  </si>
  <si>
    <t>ADQUISICION DE MATERIALES DE CONTRUCCION PARA EL MANTENIMIENTO DE OBRA PUBLICA EN EL CANTON CHINCHIPE</t>
  </si>
  <si>
    <t xml:space="preserve">Servicio de alimetacion </t>
  </si>
  <si>
    <t>CONTRATACION DEL SERVICIO EXTERNALIZADO DE ALIMENTACION PARA ADULTOS MAYORES DEL PROYECTO: "FORTALECER LOS SERVICIOS DE AYUDA SOCIAL Y ACOMPAÑAMIENTO A LOS ADULTOS MAYORES DEL CANTÓN CHINCHIPE Y CG 2023".</t>
  </si>
  <si>
    <t>ADQUISICION DE PRENDAS DE PROTECCIÓN-VESTIMENTA PARA EL PERSONAL TÉCNICO DEL CONVENIO DE COOPERACIÓN TÉCNICO ECONÓMICO N° PD-07-19D01-18889-D PARA LA IMPLEMENTACIÓN DE SERVICIOS DE PERSONAS CON DISCAPACIDAD EN LA MODALIDAD ATENCIÓN EN EL HOGAR Y LA COMUNIDAD</t>
  </si>
  <si>
    <t>ADQUISICIÓN DE 2 CAMIONETAS DOBLE CABINA 4X2 PARA EL GOBIERNO AUTÓNOMO DESCENTRALIZADO DEL CANTÓN CHINCHIPE</t>
  </si>
  <si>
    <t>ADQUISICIÓN DE PRENDAS DE PROTECCIÓN – VESTIMENTA PARA EL PERSONAL TÉCNICO DEL CONVENIO DE COOPERACIÓN TÉCNICO ECONÓMICO N°. PD-07-19D01-19259-D PARA LA IMPLEMENTACIÓN DE SERVICIOS DE PERSONAS ADULTAS MAYORES EN LA MODALIDAD ATENCION DOMICILIARIA PARA PERSONAS ADULTAS MAYORES SIN DISCAPACIDAD 2023</t>
  </si>
  <si>
    <t>ESTUDIOS PARA EL MEJORAMIENTO A NIVEL DE ASFALTO DE LAS VÍAS URBANAS DE LA CIUDAD DE ZUMBA, CANTÓN CHINCHIPE</t>
  </si>
  <si>
    <t>ADQUISICIÓN DE MATERIALES PARA CANCHA CUBIERTA EN CENTROS EDUCATIVOS: BARRIO LAS PIRCAS (SOLDADO BYRON JIMÉNEZ) Y BARRIO SAN JOSÉ DE LOS CRUCEROS (ESCUELA GEORGE ROJAS), CANTÓN CHINCHIPE</t>
  </si>
  <si>
    <t>2.1.1</t>
  </si>
  <si>
    <t>ADQUISICIÓN DE HERRAMIENTAS E INSUMOS PARA LIMPIEZA Y RECOLECCIÓN DE DESECHOS SÓLIDOS DE CALLES, PARQUES Y ESPACIOS PÚBLICOS, DE LA CIUDAD DE ZUMBA, CANTÓN CHINCHIPE (infima cuantia)</t>
  </si>
  <si>
    <t>ADQUISICIÓN DE HERRAMIENTAS E INSUMOS PARA LIMPIEZA Y RECOLECCIÓN DE DESECHOS SÓLIDOS DE CALLES, PARQUES Y ESPACIOS PÚBLICOS, DE LA CIUDAD DE ZUMBA, CANTÓN CHINCHIPE (Catalogo electronico)</t>
  </si>
  <si>
    <t>SERVICIO DE ALIMENTACION ( 1 INGESTA APORTE MIES)</t>
  </si>
  <si>
    <t>SERVICIO DE ALIMENTACION ( 1 INGESTA APORTE GAD)</t>
  </si>
  <si>
    <t xml:space="preserve">ADQUISICION DE MATERIAL DE OFICINA </t>
  </si>
  <si>
    <t xml:space="preserve">ADQUISICION DE MATERIAL DIDACTICO </t>
  </si>
  <si>
    <t xml:space="preserve">INSUMOS DE BIOSEGURIDAD </t>
  </si>
  <si>
    <t>EVENTOS SOCIALES Y CULTURALES (DIAS ESPECIALES)</t>
  </si>
  <si>
    <t xml:space="preserve">MOVILIZACION DEL EQUIPO TECNICO </t>
  </si>
  <si>
    <t>MANTENIMIENTO DEL CENTRO, INSUMOS Y MATERIAL DE ASEO</t>
  </si>
  <si>
    <t xml:space="preserve">Adquisicion de materiales para espacios de respiro </t>
  </si>
  <si>
    <t xml:space="preserve">Adquisicion de material de oficina </t>
  </si>
  <si>
    <t xml:space="preserve">Adquisicion de material fungible </t>
  </si>
  <si>
    <t>Talleres (materiales y refrigerios)</t>
  </si>
  <si>
    <t xml:space="preserve">Contratacion del servicio de movilizacion para equipo tecnico </t>
  </si>
  <si>
    <t xml:space="preserve">Adquisicion de insumos de bioseguridad para personal y usuarios </t>
  </si>
  <si>
    <t xml:space="preserve">ADQUISICION DE KIT DE PROMOTORES EQUIPO TECNICO </t>
  </si>
  <si>
    <t xml:space="preserve">CONTRATACION DE SERVICIO DE TRANSPORTE PARA MOVILIZACION DE EQUIPO TECNICO </t>
  </si>
  <si>
    <t>MENAJE</t>
  </si>
  <si>
    <t xml:space="preserve">AGASAJO NAVIDEÑO </t>
  </si>
  <si>
    <t>MATERIAL DIDACTICO PARA LA APLICACIÓN DE LA METODOLOGIA (PARA LA APLICACIÓN DE LA METODOLOGIA)</t>
  </si>
  <si>
    <t>MATERIAL FUNGIBLE (MATERIAL DE USO PERSONAL PARA LOS USUARIOS/AS Y EDUCADORAS DEL SERVICIO)</t>
  </si>
  <si>
    <t>MATERIAL DE ASEO (MATERIAL DE USO PERSONAL PARA LOS USUARIOS/AS Y EDUCADORAS DEL SERVICIO)</t>
  </si>
  <si>
    <t>PRENDAS DE PROTECCION VESTIMENTA (PERSONAL COORDINADORA/OR)</t>
  </si>
  <si>
    <t>MANTENIMIENTO DEL CENTRO (REMODELACION DEL AREA RECREATIVA)</t>
  </si>
  <si>
    <t xml:space="preserve">ENERGIA ELECTRICA DEL CENTRO </t>
  </si>
  <si>
    <t>TELECOMUNICACIONES</t>
  </si>
  <si>
    <t>TALLERES LUDICOS (AGASAJO DIA DEL NIÑO)</t>
  </si>
  <si>
    <t xml:space="preserve">MATERIALES DE OFICINA </t>
  </si>
  <si>
    <t>EQUIPAMIENTO UNIDAD DE ATENCION (AREA RECREATIVA)</t>
  </si>
  <si>
    <t xml:space="preserve">SEÑALETICA DE SEGURIDAD / BIOSEGURIDAD </t>
  </si>
  <si>
    <t>KIT DE BIOSEGURIDAD</t>
  </si>
  <si>
    <t>Coordinar e Implementar medidas para mejorar la gestión administrativa en el ámbito de su competencia, que permita contar con talento humano, recursos administrativos e infraestructura tecnológica eficiente, para lograr la satisfacción de los usuarios de la municipalidad.</t>
  </si>
  <si>
    <t>administrar los recursos financieros asignados a la Institución y proveer de información financiera veraz y oportuna para la toma de decisiones, aplicando lo que dicta el Código Orgánico de Planificación y Finanzas Públicas, la Ley Orgánica de la Contraloría General del Estado, las Normas de Control Interno y demás leyes conexas.</t>
  </si>
  <si>
    <t>Ejecutar, mantener y controlar las obras de infraestructura necesarias para mejorar la calidad de vida de sus ciudadanos, de acuerdo al Plan de Desarrollo y Ordenamiento Cantonal.</t>
  </si>
  <si>
    <t>Preservar el ambiente del cantón velando por el cumplimiento de las normas legales y
reglamentarias sobre salubridad, higiene, ambiente, tratamiento de desechos sólidos y control
sanitario, aplicando las disposiciones legales pertinentes relativas a la protección de los
recursos: suelo, agua, flora, fauna y aire en beneficio de la colectividad del Cantón Chinchipe</t>
  </si>
  <si>
    <t>Coordinar con la demás unidades administrativas la Planificación cantonal que permita contribuir a la gestión estratégica y el mejoramiento continuo de los procesos del Gobierno Autónomo Descentralizado del Cantón Chinchipe.</t>
  </si>
  <si>
    <t>Inscribir los documentos e instrumentos que la ley permite, y las limitaciones  o derechos de propiedad que recaen sobre ellos, brinda la información del historial de los bienes inmuebles del cantón, conforme a  la información de sus archivos, a su vez realiza la calificación e inscripción de actos que contengan la constitución de compañías u otros actos societarios y contratos mercantiles, garantizando la seguridad jurídica a los ciudadanos en forma oportuna y eficiente con información fiable y verás</t>
  </si>
  <si>
    <t xml:space="preserve">Adquisicion de implementos deportivos </t>
  </si>
  <si>
    <t>Actividades ingresadas en el POA 2023, por procesos de contratación realizados ese mismo año.</t>
  </si>
  <si>
    <t>ACTIVIDAD</t>
  </si>
  <si>
    <t>PARTIDA PRESUPUESTARIA</t>
  </si>
  <si>
    <t xml:space="preserve">Contratacion de Edición, Impresión, Reproducción, Publicaciones, Suscripciones, Fotocopiado, Traducción, Empastado, Enmarcación, Serigrafía, Fotografía, Carnetización, Filmación e Imágenes Satelitales. </t>
  </si>
  <si>
    <t xml:space="preserve">% de ejecución alcanzado /  % de ejecución planificado </t>
  </si>
  <si>
    <t xml:space="preserve">Numero de contrataciones de espectaculos culturas y sociales </t>
  </si>
  <si>
    <t>contratacion de Espectáculos Culturales y Sociales</t>
  </si>
  <si>
    <t>Numero de contrataciones de espectaculos culturas y sociales  alcanzados / Numero de contrataciones de espectaculos culturas y sociales planificado.</t>
  </si>
  <si>
    <t xml:space="preserve">% DE EJECUCIÓN </t>
  </si>
  <si>
    <t>ESTUDIO PARA EL MEJORAMIENTO Y AMPLIACION DEL ALCANTARILLADO SANITARIO
DEL BARRIO LA CRUZ, PARROQUIA CHITO, CANTON CHINCHIPE, PROVINCIA DE ZAMORA
CHINCHIPE</t>
  </si>
  <si>
    <t>ESTUDIOS Y DISEÑO DE 2 CANCHAS SINTÉTICAS, UBICADAS EN LA PARROQUIA CHITO: CABECERA PARROQUIAL CHITO Y BARRIO LA FORTUNA, CANTÓN CHINCHIPE, PROVINCIA DE ZAMORA CHINCHIPE</t>
  </si>
  <si>
    <t>ADQUISICIÓN DE PINTURA PARA EL MANTENIMIENTO PREVENTIVO DE PINTURA DE LA INFRAESTRUCTURA FISICA MUNICIPAL: TERMINAL TERRESTRE, CENTRO COMERCIAL Y MERCADO MUNICIPAL DEL CANTON CHINCHIPE.</t>
  </si>
  <si>
    <t>ALQUILER DE VEHÍCULO TIPO CAMIÓN PARA MOVILIZACIÓN DE SEMOVIENTES PARA EL PROYECTO DE “FOMENTO A LA PRODUCCIÓN AGROPECUARIA A TRAVÉS DE LA FERIA AGRÍCOLA, GANADERA, ACUICOLA, GASTRONÓMICA, ARTESANAL Y DE EMPRENDIMIENTOS, CHINCHIPE 2023.</t>
  </si>
  <si>
    <t>ESTUDIOS Y DISEÑOS DE LOS SISTEMAS DE AGUA POTABLE PARA LOS BARRIOS: NUEVA ESPERANZA, LA GUARA, GUADUAL, PADILLA, LA PALMA, BARRIOS PERTENECIENTES AL CANTÓN CHINCHIPE</t>
  </si>
  <si>
    <t>ADQUISICIÓN DE MATERIALES DE ASEO Y LIMPIEZA PARA EL PROYECTO DE “LIMPIEZA Y RECOLECCIÓN DE DESECHOS SÓLIDOS DE CALLES, PARQUES Y ESPACIOS PÚBLICOS, DE LA CIUDAD DE ZUMBA, DEL CANTÓN CHINCHIPE”</t>
  </si>
  <si>
    <t>FOMENTO A LA PRODUCCIÓN AGROPECUARIA A TRAVÉS DE LA FERIA AGRÍCOLA, GANADERA, ACUÍCOLA, GASTRONÓMICA, ARTESANAL Y DE EMPRENDIMIENTOS, CHINCHIPE 2023</t>
  </si>
  <si>
    <t>“ANALISIS DE MECANICA DE SUELOS DE LA VIA DE ENTRADA A LA CIUDAD DE ZUMBA DESDE (ABSCISA 0+000 SECTOR DE LA VIVIENDA DEL SR. JOSÉ JIMÉNEZ A LA ABSCISA 0+884.74 ESTACIÓN DE SERVICIO DE COMBUSTIBLE DE PETROECUADOR, EN LA PARROQUIA ZUMBA, CANTÓN CHINCHIPE, PROVINCIA DE ZAMORA
CHINCHIPE</t>
  </si>
  <si>
    <t>3.5.1.</t>
  </si>
  <si>
    <t>DISEÑO E IMPRESIÓN PARA EL PROYECTO DE “FOMENTO A LA PRODUCCIÓN AGROPECUARIA A TRAVÉS DE LA FERIA AGRÍCOLA, GANADERA, ACUICOLA, GASTRONÓMICA, ARTESANAL Y DE EMPRENDIMIENTOS, CHINCHIPE 2023</t>
  </si>
  <si>
    <t xml:space="preserve">Seguros </t>
  </si>
  <si>
    <t>servicio de monitoreo y rastreo satelital para los vehículos y maquinaria del GAD Municipal Del Cantón Chinchipe</t>
  </si>
  <si>
    <t>77.02.01</t>
  </si>
  <si>
    <t>CONTRATACIÓN DE SERVICIO DE TRANSPORTE DE TUBOS DE PETROLEO DESDE EL CANTÓN LAGO AGRIO HASTA EL BARRIO BELLAVISTA DEL CANTÓN CHINCHIPE</t>
  </si>
  <si>
    <t>Kits de aseo para el encuentro intergeneracional</t>
  </si>
  <si>
    <t>ADQUISICION DE 40 KIT ALIMENTICIOS PARA CADA USUARIO</t>
  </si>
  <si>
    <t>Adquisición de equipo y
 materiales para impresión de tarjetas de identificación para los servidores públicos del GADMCCH</t>
  </si>
  <si>
    <t>Garantizar la accesibilidad territorial mejorando la conectividad entre todos los asentamientos humanos, optimizando
la accesibilidad y el uso de los diferentes modos de transporte. Así como ampliar y mejorar la cobertura y acceso de las
telecomunicaciones y, el uso y producción de energías renovables y alternativas.</t>
  </si>
  <si>
    <t>ADQUISICIÓN DE MATERIALES PARA LA ADECUACION, REPOTENCIACION DE LA INFRAESTRUCTURA DE SERVICIOS BASICOS DE LA CALLE AMAZONAS EN LA CIUDAD DE ZUMBA Y REPOTENCIACION, CONSTRUCCION DE LA CONDUCCION DE AGUA EN LOS BARRIOS EL PITE, SOLAGUARI, LA VARIANTE, UBICADOS EN EL CANTON CHINCHIPE</t>
  </si>
  <si>
    <t>ADQUISICIÓN DE UN DRUM PARA IMPRESORA DE COMPRAS PÚBLICAS</t>
  </si>
  <si>
    <t>ADQUISICIÓN DE COMPUTADOR PARA SISTEMA SIGDS, QUE SERÁ UTILIZADO EN LA UNIDAD DE GESTIÓN AMBIENTAL</t>
  </si>
  <si>
    <t xml:space="preserve">ADQUISICIÓN DE KIT DE PROMOTORES PARA FUNCIONARIAS DEL CONVENIO </t>
  </si>
  <si>
    <t>ADQUISICIÓN DE PRENDAS DE VESTIMENTA Y PROTECCIÓN EDUCADORAS (TERNOS DEPORTIVOS) para Funcionarias Del Convenio De Cooperación Técnico Económica No. Di-07-19d01-18369-D Entre El Ministerio De Inclusión Económica Y Social - Mies Y Gobierno Autónomo Descentralizado Municipal Del Cantón Chinchipe (GAD)</t>
  </si>
  <si>
    <t xml:space="preserve">Respuestos y accesorios </t>
  </si>
  <si>
    <t>MANTENIMIENTO DE LA INFRAESTRUCTURA VIAL EN LA CIUDAD DE ZUMBA</t>
  </si>
  <si>
    <t>CONTRATACION DE ALQUILER DE HORAS MAQUINA PARA LA EXPLOTACION DE MATERIAL PETREO EN EL RIO ISIMANCHI Y MATERIAL DE MEJORAMIENTO EN ZURAN, PARA EL MANTENIMIENTO VIAL EN LAS CALLES DE LA CIUDAD DE ZUMBA</t>
  </si>
  <si>
    <t>ADQUISICIÓN DE MATERIALES DE ILUMINACIÓN PARA PROMOVER EL TURISMO EN LOS ESPACIOS PÚBLICOS DE LA CIUDAD DE ZUMBA, CANTÓN CHINCHIPE, PROVINCIA DE ZAMORA CHINCHIPE</t>
  </si>
  <si>
    <t>ADQUISICIÓN DE MATERIALES LÚDICOS PARA USUARIOS DEL CONVENIO DE COOPERACIÓN TÉCNICO ECONÓMICA NO. DI-07-19D01-18369-D ENTRE EL MINISTERIO DE INCLUSIÓN ECONÓMICA Y SOCIAL - MIES Y GOBIERNO AUTONOMO DESCENTRALIZADO MUNICIPAL DEL CANTON CHINCHIPE (GAD) PARA LA IMPLEMENTACION DE SERVICIOS DE DESARROLLO INFANTIL INTEGRAL EN LA MODALIDAD CENTRO DE DESARROLLO INFANTIL–CDI–MIES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</si>
</sst>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&quot;$&quot;\ * #,##0.00_);_(&quot;$&quot;\ * \(#,##0.00\);_(&quot;$&quot;\ * &quot;-&quot;??_);_(@_)"/>
    <numFmt numFmtId="167" formatCode="#,##0.00\ &quot;€&quot;_);[Red]\(#,##0.00\ &quot;€&quot;\)"/>
    <numFmt numFmtId="168" formatCode="_-[$$-409]* #,##0.00_ ;_-[$$-409]* \-#,##0.00\ ;_-[$$-409]* &quot;-&quot;??_ ;_-@_ 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color theme="9" tint="-0.499984740745262"/>
      <name val="Arial"/>
      <family val="2"/>
    </font>
    <font>
      <b/>
      <sz val="9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theme="3"/>
      <name val="Calibri"/>
      <family val="2"/>
      <scheme val="minor"/>
    </font>
    <font>
      <sz val="8"/>
      <name val="Calibri"/>
      <family val="2"/>
      <scheme val="minor"/>
    </font>
    <font>
      <sz val="8"/>
      <name val="Arial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171">
    <xf numFmtId="0" fontId="0" fillId="0" borderId="0" xfId="0"/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4" applyNumberFormat="1" applyFont="1" applyFill="1" applyBorder="1" applyAlignment="1">
      <alignment horizontal="center" vertical="center" wrapText="1"/>
    </xf>
    <xf numFmtId="0" fontId="4" fillId="2" borderId="4" xfId="4" applyNumberFormat="1" applyFont="1" applyFill="1" applyBorder="1" applyAlignment="1">
      <alignment horizontal="center" vertical="center" wrapText="1"/>
    </xf>
    <xf numFmtId="0" fontId="4" fillId="2" borderId="5" xfId="4" applyNumberFormat="1" applyFont="1" applyFill="1" applyBorder="1" applyAlignment="1">
      <alignment horizontal="center" vertical="center" wrapText="1"/>
    </xf>
    <xf numFmtId="0" fontId="9" fillId="3" borderId="1" xfId="4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wrapText="1"/>
    </xf>
    <xf numFmtId="0" fontId="10" fillId="0" borderId="0" xfId="0" applyFont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/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66" fontId="4" fillId="2" borderId="5" xfId="0" applyNumberFormat="1" applyFont="1" applyFill="1" applyBorder="1" applyAlignment="1">
      <alignment horizontal="center" vertical="center" wrapText="1"/>
    </xf>
    <xf numFmtId="166" fontId="4" fillId="2" borderId="5" xfId="0" applyNumberFormat="1" applyFont="1" applyFill="1" applyBorder="1" applyAlignment="1">
      <alignment vertical="center" wrapText="1"/>
    </xf>
    <xf numFmtId="166" fontId="9" fillId="3" borderId="1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6" fontId="4" fillId="2" borderId="12" xfId="0" applyNumberFormat="1" applyFont="1" applyFill="1" applyBorder="1" applyAlignment="1">
      <alignment vertical="center" wrapText="1"/>
    </xf>
    <xf numFmtId="166" fontId="4" fillId="2" borderId="4" xfId="0" applyNumberFormat="1" applyFont="1" applyFill="1" applyBorder="1" applyAlignment="1">
      <alignment vertical="center" wrapText="1"/>
    </xf>
    <xf numFmtId="166" fontId="4" fillId="2" borderId="10" xfId="0" applyNumberFormat="1" applyFont="1" applyFill="1" applyBorder="1" applyAlignment="1">
      <alignment vertical="center" wrapText="1"/>
    </xf>
    <xf numFmtId="0" fontId="4" fillId="2" borderId="13" xfId="4" applyNumberFormat="1" applyFont="1" applyFill="1" applyBorder="1" applyAlignment="1">
      <alignment horizontal="center" vertical="center" wrapText="1"/>
    </xf>
    <xf numFmtId="166" fontId="4" fillId="2" borderId="4" xfId="0" applyNumberFormat="1" applyFont="1" applyFill="1" applyBorder="1" applyAlignment="1">
      <alignment horizontal="center" vertical="center" wrapText="1"/>
    </xf>
    <xf numFmtId="167" fontId="9" fillId="3" borderId="1" xfId="0" applyNumberFormat="1" applyFont="1" applyFill="1" applyBorder="1" applyAlignment="1">
      <alignment horizontal="center" vertical="center" wrapText="1"/>
    </xf>
    <xf numFmtId="165" fontId="6" fillId="0" borderId="0" xfId="2" applyFont="1" applyAlignment="1">
      <alignment horizontal="center" wrapText="1"/>
    </xf>
    <xf numFmtId="165" fontId="5" fillId="0" borderId="0" xfId="2" applyFont="1" applyAlignment="1">
      <alignment horizontal="left" vertical="center" wrapText="1"/>
    </xf>
    <xf numFmtId="165" fontId="4" fillId="2" borderId="8" xfId="2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 wrapText="1"/>
    </xf>
    <xf numFmtId="166" fontId="4" fillId="2" borderId="1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5" xfId="4" applyNumberFormat="1" applyFont="1" applyFill="1" applyBorder="1" applyAlignment="1">
      <alignment horizontal="center" vertical="center" wrapText="1"/>
    </xf>
    <xf numFmtId="0" fontId="15" fillId="2" borderId="2" xfId="4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center"/>
    </xf>
    <xf numFmtId="0" fontId="13" fillId="0" borderId="6" xfId="0" applyFont="1" applyBorder="1"/>
    <xf numFmtId="0" fontId="13" fillId="0" borderId="0" xfId="0" applyFont="1" applyAlignment="1">
      <alignment wrapText="1"/>
    </xf>
    <xf numFmtId="0" fontId="14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6" fontId="4" fillId="2" borderId="15" xfId="0" applyNumberFormat="1" applyFont="1" applyFill="1" applyBorder="1" applyAlignment="1">
      <alignment horizontal="center" vertical="center" wrapText="1"/>
    </xf>
    <xf numFmtId="166" fontId="4" fillId="2" borderId="16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4" borderId="1" xfId="1" applyFont="1" applyFill="1" applyBorder="1" applyAlignment="1" applyProtection="1">
      <alignment horizontal="left" vertical="center" wrapText="1"/>
      <protection hidden="1"/>
    </xf>
    <xf numFmtId="164" fontId="5" fillId="0" borderId="1" xfId="1" applyFont="1" applyBorder="1" applyAlignment="1" applyProtection="1">
      <alignment horizontal="left" vertical="center" wrapText="1"/>
      <protection hidden="1"/>
    </xf>
    <xf numFmtId="164" fontId="5" fillId="0" borderId="1" xfId="1" applyFont="1" applyBorder="1" applyAlignment="1">
      <alignment wrapText="1"/>
    </xf>
    <xf numFmtId="9" fontId="5" fillId="0" borderId="1" xfId="3" applyFont="1" applyBorder="1" applyAlignment="1">
      <alignment wrapText="1"/>
    </xf>
    <xf numFmtId="9" fontId="5" fillId="0" borderId="1" xfId="0" applyNumberFormat="1" applyFont="1" applyBorder="1" applyAlignment="1">
      <alignment wrapText="1"/>
    </xf>
    <xf numFmtId="168" fontId="5" fillId="0" borderId="1" xfId="0" applyNumberFormat="1" applyFont="1" applyBorder="1" applyAlignment="1">
      <alignment wrapText="1"/>
    </xf>
    <xf numFmtId="166" fontId="9" fillId="3" borderId="6" xfId="0" applyNumberFormat="1" applyFont="1" applyFill="1" applyBorder="1" applyAlignment="1">
      <alignment horizontal="center" vertical="center" wrapText="1"/>
    </xf>
    <xf numFmtId="166" fontId="4" fillId="2" borderId="2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9" fontId="9" fillId="3" borderId="1" xfId="3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justify" vertical="top" wrapText="1"/>
    </xf>
    <xf numFmtId="0" fontId="20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vertical="center" wrapText="1"/>
    </xf>
    <xf numFmtId="10" fontId="0" fillId="0" borderId="0" xfId="0" applyNumberFormat="1"/>
    <xf numFmtId="10" fontId="6" fillId="0" borderId="0" xfId="0" applyNumberFormat="1" applyFont="1" applyAlignment="1">
      <alignment horizontal="center" wrapText="1"/>
    </xf>
    <xf numFmtId="10" fontId="6" fillId="0" borderId="0" xfId="0" applyNumberFormat="1" applyFont="1" applyAlignment="1">
      <alignment horizontal="center" vertical="center" wrapText="1"/>
    </xf>
    <xf numFmtId="10" fontId="5" fillId="0" borderId="0" xfId="0" applyNumberFormat="1" applyFont="1" applyAlignment="1">
      <alignment horizontal="left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center" wrapText="1"/>
    </xf>
    <xf numFmtId="10" fontId="5" fillId="0" borderId="1" xfId="0" applyNumberFormat="1" applyFont="1" applyBorder="1" applyAlignment="1">
      <alignment wrapText="1"/>
    </xf>
    <xf numFmtId="10" fontId="5" fillId="0" borderId="0" xfId="0" applyNumberFormat="1" applyFont="1"/>
    <xf numFmtId="10" fontId="3" fillId="0" borderId="0" xfId="0" applyNumberFormat="1" applyFont="1" applyAlignment="1">
      <alignment vertical="center"/>
    </xf>
    <xf numFmtId="2" fontId="6" fillId="0" borderId="0" xfId="0" applyNumberFormat="1" applyFont="1" applyAlignment="1">
      <alignment horizontal="center" wrapText="1"/>
    </xf>
    <xf numFmtId="166" fontId="4" fillId="2" borderId="1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wrapText="1"/>
    </xf>
    <xf numFmtId="0" fontId="0" fillId="0" borderId="1" xfId="0" applyBorder="1"/>
    <xf numFmtId="10" fontId="5" fillId="0" borderId="1" xfId="0" applyNumberFormat="1" applyFont="1" applyFill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17" fontId="5" fillId="0" borderId="1" xfId="0" applyNumberFormat="1" applyFont="1" applyBorder="1" applyAlignment="1">
      <alignment wrapText="1"/>
    </xf>
    <xf numFmtId="9" fontId="5" fillId="6" borderId="1" xfId="3" applyFont="1" applyFill="1" applyBorder="1" applyAlignment="1">
      <alignment wrapText="1"/>
    </xf>
    <xf numFmtId="9" fontId="5" fillId="0" borderId="1" xfId="3" applyFont="1" applyFill="1" applyBorder="1" applyAlignment="1">
      <alignment wrapText="1"/>
    </xf>
    <xf numFmtId="10" fontId="5" fillId="0" borderId="1" xfId="0" applyNumberFormat="1" applyFont="1" applyBorder="1" applyAlignment="1">
      <alignment horizontal="right" wrapText="1"/>
    </xf>
    <xf numFmtId="0" fontId="5" fillId="7" borderId="1" xfId="0" applyFont="1" applyFill="1" applyBorder="1" applyAlignment="1">
      <alignment wrapText="1"/>
    </xf>
    <xf numFmtId="0" fontId="2" fillId="0" borderId="1" xfId="0" applyFont="1" applyBorder="1"/>
    <xf numFmtId="10" fontId="0" fillId="0" borderId="1" xfId="0" applyNumberFormat="1" applyBorder="1"/>
    <xf numFmtId="164" fontId="0" fillId="0" borderId="0" xfId="0" applyNumberFormat="1"/>
    <xf numFmtId="0" fontId="3" fillId="0" borderId="1" xfId="0" applyFont="1" applyBorder="1" applyAlignment="1">
      <alignment wrapText="1"/>
    </xf>
    <xf numFmtId="9" fontId="5" fillId="8" borderId="1" xfId="0" applyNumberFormat="1" applyFont="1" applyFill="1" applyBorder="1" applyAlignment="1">
      <alignment wrapText="1"/>
    </xf>
    <xf numFmtId="0" fontId="5" fillId="8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5" fillId="6" borderId="1" xfId="0" applyFont="1" applyFill="1" applyBorder="1" applyAlignment="1">
      <alignment vertical="center" wrapText="1"/>
    </xf>
    <xf numFmtId="0" fontId="0" fillId="6" borderId="1" xfId="0" applyFill="1" applyBorder="1"/>
    <xf numFmtId="10" fontId="5" fillId="6" borderId="1" xfId="0" applyNumberFormat="1" applyFont="1" applyFill="1" applyBorder="1" applyAlignment="1">
      <alignment wrapText="1"/>
    </xf>
    <xf numFmtId="164" fontId="5" fillId="6" borderId="1" xfId="1" applyFont="1" applyFill="1" applyBorder="1" applyAlignment="1">
      <alignment wrapText="1"/>
    </xf>
    <xf numFmtId="9" fontId="5" fillId="6" borderId="1" xfId="0" applyNumberFormat="1" applyFont="1" applyFill="1" applyBorder="1" applyAlignment="1">
      <alignment wrapText="1"/>
    </xf>
    <xf numFmtId="168" fontId="5" fillId="6" borderId="1" xfId="0" applyNumberFormat="1" applyFont="1" applyFill="1" applyBorder="1" applyAlignment="1">
      <alignment wrapText="1"/>
    </xf>
    <xf numFmtId="0" fontId="0" fillId="6" borderId="0" xfId="0" applyFill="1"/>
    <xf numFmtId="0" fontId="20" fillId="7" borderId="1" xfId="0" applyFont="1" applyFill="1" applyBorder="1" applyAlignment="1">
      <alignment horizontal="justify" vertical="top" wrapText="1"/>
    </xf>
    <xf numFmtId="0" fontId="5" fillId="7" borderId="2" xfId="0" applyFont="1" applyFill="1" applyBorder="1" applyAlignment="1">
      <alignment horizontal="center" wrapText="1"/>
    </xf>
    <xf numFmtId="0" fontId="5" fillId="7" borderId="1" xfId="0" applyFont="1" applyFill="1" applyBorder="1" applyAlignment="1">
      <alignment vertical="center" wrapText="1"/>
    </xf>
    <xf numFmtId="0" fontId="0" fillId="7" borderId="1" xfId="0" applyFill="1" applyBorder="1"/>
    <xf numFmtId="10" fontId="5" fillId="7" borderId="1" xfId="0" applyNumberFormat="1" applyFont="1" applyFill="1" applyBorder="1" applyAlignment="1">
      <alignment wrapText="1"/>
    </xf>
    <xf numFmtId="0" fontId="5" fillId="7" borderId="1" xfId="0" applyFont="1" applyFill="1" applyBorder="1" applyAlignment="1">
      <alignment horizontal="center" vertical="center" wrapText="1"/>
    </xf>
    <xf numFmtId="164" fontId="5" fillId="7" borderId="1" xfId="1" applyFont="1" applyFill="1" applyBorder="1" applyAlignment="1" applyProtection="1">
      <alignment horizontal="left" vertical="center" wrapText="1"/>
      <protection hidden="1"/>
    </xf>
    <xf numFmtId="164" fontId="5" fillId="7" borderId="1" xfId="1" applyFont="1" applyFill="1" applyBorder="1" applyAlignment="1">
      <alignment wrapText="1"/>
    </xf>
    <xf numFmtId="9" fontId="5" fillId="7" borderId="1" xfId="3" applyFont="1" applyFill="1" applyBorder="1" applyAlignment="1">
      <alignment wrapText="1"/>
    </xf>
    <xf numFmtId="9" fontId="5" fillId="7" borderId="1" xfId="0" applyNumberFormat="1" applyFont="1" applyFill="1" applyBorder="1" applyAlignment="1">
      <alignment wrapText="1"/>
    </xf>
    <xf numFmtId="168" fontId="5" fillId="7" borderId="1" xfId="0" applyNumberFormat="1" applyFont="1" applyFill="1" applyBorder="1" applyAlignment="1">
      <alignment wrapText="1"/>
    </xf>
    <xf numFmtId="0" fontId="0" fillId="7" borderId="0" xfId="0" applyFill="1"/>
    <xf numFmtId="0" fontId="5" fillId="7" borderId="6" xfId="0" applyFont="1" applyFill="1" applyBorder="1" applyAlignment="1">
      <alignment wrapText="1"/>
    </xf>
    <xf numFmtId="0" fontId="5" fillId="7" borderId="1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wrapText="1"/>
    </xf>
    <xf numFmtId="0" fontId="0" fillId="7" borderId="6" xfId="0" applyFill="1" applyBorder="1" applyAlignment="1">
      <alignment horizontal="center"/>
    </xf>
    <xf numFmtId="0" fontId="5" fillId="7" borderId="3" xfId="0" applyFont="1" applyFill="1" applyBorder="1" applyAlignment="1">
      <alignment wrapText="1"/>
    </xf>
    <xf numFmtId="0" fontId="0" fillId="7" borderId="3" xfId="0" applyFill="1" applyBorder="1" applyAlignment="1"/>
    <xf numFmtId="0" fontId="0" fillId="7" borderId="6" xfId="0" applyFill="1" applyBorder="1" applyAlignment="1"/>
    <xf numFmtId="0" fontId="5" fillId="6" borderId="1" xfId="0" applyFont="1" applyFill="1" applyBorder="1" applyAlignment="1">
      <alignment horizontal="center" vertical="center" wrapText="1"/>
    </xf>
    <xf numFmtId="164" fontId="5" fillId="6" borderId="1" xfId="1" applyFont="1" applyFill="1" applyBorder="1" applyAlignment="1" applyProtection="1">
      <alignment horizontal="left" vertical="center" wrapText="1"/>
      <protection hidden="1"/>
    </xf>
    <xf numFmtId="0" fontId="0" fillId="6" borderId="1" xfId="0" applyFill="1" applyBorder="1" applyAlignment="1"/>
    <xf numFmtId="164" fontId="5" fillId="6" borderId="1" xfId="1" applyFont="1" applyFill="1" applyBorder="1" applyAlignment="1" applyProtection="1">
      <alignment vertical="center" wrapText="1"/>
      <protection hidden="1"/>
    </xf>
    <xf numFmtId="0" fontId="5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center" wrapText="1"/>
    </xf>
    <xf numFmtId="0" fontId="5" fillId="6" borderId="3" xfId="0" applyFont="1" applyFill="1" applyBorder="1" applyAlignment="1">
      <alignment horizontal="center" wrapText="1"/>
    </xf>
    <xf numFmtId="0" fontId="21" fillId="6" borderId="0" xfId="0" applyFont="1" applyFill="1" applyAlignment="1">
      <alignment wrapText="1"/>
    </xf>
    <xf numFmtId="0" fontId="5" fillId="7" borderId="6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2" borderId="17" xfId="4" applyNumberFormat="1" applyFont="1" applyFill="1" applyBorder="1" applyAlignment="1">
      <alignment horizontal="center" vertical="center" wrapText="1"/>
    </xf>
    <xf numFmtId="0" fontId="4" fillId="2" borderId="15" xfId="4" applyNumberFormat="1" applyFont="1" applyFill="1" applyBorder="1" applyAlignment="1">
      <alignment horizontal="center" vertical="center" wrapText="1"/>
    </xf>
    <xf numFmtId="0" fontId="4" fillId="2" borderId="16" xfId="4" applyNumberFormat="1" applyFont="1" applyFill="1" applyBorder="1" applyAlignment="1">
      <alignment horizontal="center" vertical="center" wrapText="1"/>
    </xf>
    <xf numFmtId="165" fontId="4" fillId="2" borderId="17" xfId="2" applyFont="1" applyFill="1" applyBorder="1" applyAlignment="1">
      <alignment horizontal="center" vertical="center" wrapText="1"/>
    </xf>
    <xf numFmtId="165" fontId="4" fillId="2" borderId="15" xfId="2" applyFont="1" applyFill="1" applyBorder="1" applyAlignment="1">
      <alignment horizontal="center" vertical="center" wrapText="1"/>
    </xf>
    <xf numFmtId="165" fontId="4" fillId="2" borderId="16" xfId="2" applyFont="1" applyFill="1" applyBorder="1" applyAlignment="1">
      <alignment horizontal="center" vertical="center" wrapText="1"/>
    </xf>
    <xf numFmtId="166" fontId="4" fillId="2" borderId="17" xfId="0" applyNumberFormat="1" applyFont="1" applyFill="1" applyBorder="1" applyAlignment="1">
      <alignment horizontal="center" vertical="center" wrapText="1"/>
    </xf>
    <xf numFmtId="166" fontId="4" fillId="2" borderId="15" xfId="0" applyNumberFormat="1" applyFont="1" applyFill="1" applyBorder="1" applyAlignment="1">
      <alignment horizontal="center" vertical="center" wrapText="1"/>
    </xf>
    <xf numFmtId="166" fontId="4" fillId="2" borderId="18" xfId="0" applyNumberFormat="1" applyFont="1" applyFill="1" applyBorder="1" applyAlignment="1">
      <alignment horizontal="center" vertical="center" wrapText="1"/>
    </xf>
    <xf numFmtId="166" fontId="4" fillId="2" borderId="14" xfId="0" applyNumberFormat="1" applyFont="1" applyFill="1" applyBorder="1" applyAlignment="1">
      <alignment horizontal="center" vertical="center" wrapText="1"/>
    </xf>
    <xf numFmtId="166" fontId="4" fillId="2" borderId="19" xfId="0" applyNumberFormat="1" applyFont="1" applyFill="1" applyBorder="1" applyAlignment="1">
      <alignment horizontal="center" vertical="center" wrapText="1"/>
    </xf>
    <xf numFmtId="166" fontId="4" fillId="2" borderId="21" xfId="0" applyNumberFormat="1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center" wrapText="1"/>
    </xf>
    <xf numFmtId="0" fontId="5" fillId="7" borderId="6" xfId="0" applyFont="1" applyFill="1" applyBorder="1" applyAlignment="1">
      <alignment horizontal="center" wrapText="1"/>
    </xf>
    <xf numFmtId="0" fontId="0" fillId="7" borderId="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wrapText="1"/>
    </xf>
    <xf numFmtId="0" fontId="5" fillId="7" borderId="3" xfId="0" applyFont="1" applyFill="1" applyBorder="1" applyAlignment="1">
      <alignment horizontal="left" wrapText="1"/>
    </xf>
    <xf numFmtId="0" fontId="5" fillId="7" borderId="2" xfId="0" applyFont="1" applyFill="1" applyBorder="1" applyAlignment="1">
      <alignment horizontal="left" wrapText="1"/>
    </xf>
    <xf numFmtId="0" fontId="5" fillId="7" borderId="6" xfId="0" applyFont="1" applyFill="1" applyBorder="1" applyAlignment="1">
      <alignment horizontal="left" wrapText="1"/>
    </xf>
    <xf numFmtId="0" fontId="5" fillId="7" borderId="3" xfId="0" applyFont="1" applyFill="1" applyBorder="1" applyAlignment="1">
      <alignment horizontal="left"/>
    </xf>
    <xf numFmtId="0" fontId="5" fillId="7" borderId="6" xfId="0" applyFont="1" applyFill="1" applyBorder="1" applyAlignment="1">
      <alignment horizontal="left"/>
    </xf>
    <xf numFmtId="0" fontId="0" fillId="7" borderId="2" xfId="0" applyFill="1" applyBorder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Encabezado 4" xfId="4" builtinId="19"/>
    <cellStyle name="Millares" xfId="2" builtinId="3"/>
    <cellStyle name="Millares 2" xfId="6"/>
    <cellStyle name="Moneda" xfId="1" builtinId="4"/>
    <cellStyle name="Moneda 2" xfId="7"/>
    <cellStyle name="Moneda 2 2" xfId="5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G76"/>
  <sheetViews>
    <sheetView topLeftCell="A8" zoomScale="90" zoomScaleNormal="90" workbookViewId="0">
      <selection activeCell="A43" sqref="A43"/>
    </sheetView>
  </sheetViews>
  <sheetFormatPr baseColWidth="10" defaultRowHeight="15"/>
  <cols>
    <col min="1" max="1" width="30.7109375" customWidth="1"/>
    <col min="2" max="2" width="13.28515625" customWidth="1"/>
    <col min="3" max="3" width="20.85546875" customWidth="1"/>
    <col min="4" max="4" width="12.7109375" customWidth="1"/>
    <col min="5" max="5" width="34.5703125" customWidth="1"/>
    <col min="6" max="6" width="52.140625" customWidth="1"/>
    <col min="7" max="7" width="28.5703125" customWidth="1"/>
    <col min="8" max="8" width="23.5703125" customWidth="1"/>
    <col min="10" max="10" width="23.28515625" customWidth="1"/>
    <col min="11" max="11" width="28.85546875" customWidth="1"/>
    <col min="12" max="12" width="22.28515625" bestFit="1" customWidth="1"/>
    <col min="13" max="13" width="21.28515625" bestFit="1" customWidth="1"/>
    <col min="14" max="14" width="24.140625" style="76" bestFit="1" customWidth="1"/>
    <col min="16" max="16" width="34.5703125" bestFit="1" customWidth="1"/>
    <col min="17" max="17" width="17.42578125" customWidth="1"/>
    <col min="19" max="19" width="13.7109375" customWidth="1"/>
    <col min="20" max="20" width="17.5703125" customWidth="1"/>
    <col min="21" max="21" width="16.42578125" customWidth="1"/>
    <col min="22" max="22" width="15.140625" customWidth="1"/>
    <col min="23" max="23" width="16.28515625" customWidth="1"/>
    <col min="24" max="24" width="12.85546875" customWidth="1"/>
    <col min="25" max="25" width="15.5703125" customWidth="1"/>
    <col min="47" max="47" width="15" customWidth="1"/>
    <col min="49" max="49" width="16.140625" customWidth="1"/>
    <col min="50" max="50" width="14.140625" customWidth="1"/>
    <col min="52" max="52" width="15.140625" customWidth="1"/>
  </cols>
  <sheetData>
    <row r="1" spans="1:59">
      <c r="R1" s="23"/>
      <c r="S1" s="1"/>
      <c r="T1" s="1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59">
      <c r="E2" s="2"/>
      <c r="F2" s="2"/>
      <c r="G2" s="2"/>
      <c r="H2" s="2"/>
      <c r="I2" s="2"/>
      <c r="J2" s="2"/>
      <c r="K2" s="2"/>
      <c r="L2" s="2"/>
      <c r="M2" s="2"/>
      <c r="N2" s="77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37"/>
      <c r="AX2" s="37"/>
      <c r="AY2" s="37"/>
      <c r="AZ2" s="2"/>
      <c r="BA2" s="2"/>
      <c r="BB2" s="19"/>
      <c r="BC2" s="19"/>
      <c r="BD2" s="19"/>
      <c r="BE2" s="19"/>
      <c r="BF2" s="19"/>
    </row>
    <row r="3" spans="1:59">
      <c r="E3" s="2"/>
      <c r="F3" s="2"/>
      <c r="G3" s="2"/>
      <c r="H3" s="2"/>
      <c r="I3" s="2"/>
      <c r="J3" s="2"/>
      <c r="K3" s="2"/>
      <c r="L3" s="2"/>
      <c r="M3" s="2"/>
      <c r="N3" s="7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85">
        <f>1000/505</f>
        <v>1.9801980198019802</v>
      </c>
      <c r="AL3" s="2">
        <v>2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</row>
    <row r="4" spans="1:59">
      <c r="A4" s="141" t="s">
        <v>1012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</row>
    <row r="5" spans="1:59">
      <c r="A5" s="141" t="s">
        <v>0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1"/>
      <c r="AN5" s="141"/>
      <c r="AO5" s="141"/>
      <c r="AP5" s="141"/>
      <c r="AQ5" s="141"/>
      <c r="AR5" s="141"/>
      <c r="AS5" s="141"/>
      <c r="AT5" s="141"/>
      <c r="AU5" s="141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</row>
    <row r="6" spans="1:59">
      <c r="E6" s="3"/>
      <c r="F6" s="3"/>
      <c r="G6" s="3"/>
      <c r="H6" s="3"/>
      <c r="I6" s="3"/>
      <c r="J6" s="3"/>
      <c r="K6" s="3"/>
      <c r="L6" s="3"/>
      <c r="M6" s="3"/>
      <c r="N6" s="7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9" ht="37.5" customHeight="1">
      <c r="A7" s="53" t="s">
        <v>151</v>
      </c>
      <c r="B7" s="142" t="s">
        <v>934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"/>
    </row>
    <row r="8" spans="1:59" ht="22.5" customHeight="1">
      <c r="A8" s="54" t="s">
        <v>1</v>
      </c>
      <c r="B8" s="142" t="s">
        <v>935</v>
      </c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"/>
    </row>
    <row r="9" spans="1:59" ht="15.75" thickBot="1">
      <c r="E9" s="5"/>
      <c r="F9" s="5"/>
      <c r="G9" s="4"/>
      <c r="H9" s="4"/>
      <c r="I9" s="4"/>
      <c r="J9" s="4"/>
      <c r="K9" s="4"/>
      <c r="L9" s="4"/>
      <c r="M9" s="4"/>
      <c r="N9" s="79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38"/>
      <c r="AX9" s="38"/>
      <c r="AY9" s="38"/>
      <c r="AZ9" s="4"/>
      <c r="BA9" s="4"/>
    </row>
    <row r="10" spans="1:59" ht="21.75" customHeight="1" thickBot="1">
      <c r="E10" s="6"/>
      <c r="F10" s="6"/>
      <c r="G10" s="6"/>
      <c r="W10" s="150" t="s">
        <v>2</v>
      </c>
      <c r="X10" s="152"/>
      <c r="Y10" s="153" t="s">
        <v>30</v>
      </c>
      <c r="Z10" s="144" t="s">
        <v>3</v>
      </c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6"/>
      <c r="AL10" s="34"/>
      <c r="AM10" s="147" t="s">
        <v>4</v>
      </c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9"/>
      <c r="AY10" s="39"/>
      <c r="AZ10" s="153" t="s">
        <v>5</v>
      </c>
      <c r="BA10" s="153" t="s">
        <v>45</v>
      </c>
      <c r="BB10" s="150" t="s">
        <v>6</v>
      </c>
      <c r="BC10" s="151"/>
      <c r="BD10" s="151"/>
      <c r="BE10" s="151"/>
      <c r="BF10" s="152"/>
    </row>
    <row r="11" spans="1:59" ht="90.75" customHeight="1" thickBot="1">
      <c r="A11" s="7" t="s">
        <v>917</v>
      </c>
      <c r="B11" s="8" t="s">
        <v>8</v>
      </c>
      <c r="C11" s="8" t="s">
        <v>9</v>
      </c>
      <c r="D11" s="8" t="s">
        <v>10</v>
      </c>
      <c r="E11" s="8" t="s">
        <v>11</v>
      </c>
      <c r="F11" s="8" t="s">
        <v>915</v>
      </c>
      <c r="G11" s="8" t="s">
        <v>12</v>
      </c>
      <c r="H11" s="8" t="s">
        <v>13</v>
      </c>
      <c r="I11" s="12" t="s">
        <v>14</v>
      </c>
      <c r="J11" s="12" t="s">
        <v>15</v>
      </c>
      <c r="K11" s="13" t="s">
        <v>16</v>
      </c>
      <c r="L11" s="13" t="s">
        <v>17</v>
      </c>
      <c r="M11" s="13" t="s">
        <v>18</v>
      </c>
      <c r="N11" s="80" t="s">
        <v>19</v>
      </c>
      <c r="O11" s="14" t="s">
        <v>20</v>
      </c>
      <c r="P11" s="15" t="s">
        <v>21</v>
      </c>
      <c r="Q11" s="15" t="s">
        <v>22</v>
      </c>
      <c r="R11" s="13" t="s">
        <v>23</v>
      </c>
      <c r="S11" s="13" t="s">
        <v>24</v>
      </c>
      <c r="T11" s="13" t="s">
        <v>25</v>
      </c>
      <c r="U11" s="40" t="s">
        <v>26</v>
      </c>
      <c r="V11" s="68" t="s">
        <v>27</v>
      </c>
      <c r="W11" s="59" t="s">
        <v>28</v>
      </c>
      <c r="X11" s="58" t="s">
        <v>29</v>
      </c>
      <c r="Y11" s="155"/>
      <c r="Z11" s="32" t="s">
        <v>923</v>
      </c>
      <c r="AA11" s="33" t="s">
        <v>32</v>
      </c>
      <c r="AB11" s="33" t="s">
        <v>33</v>
      </c>
      <c r="AC11" s="33" t="s">
        <v>34</v>
      </c>
      <c r="AD11" s="33" t="s">
        <v>35</v>
      </c>
      <c r="AE11" s="33" t="s">
        <v>36</v>
      </c>
      <c r="AF11" s="33" t="s">
        <v>37</v>
      </c>
      <c r="AG11" s="33" t="s">
        <v>38</v>
      </c>
      <c r="AH11" s="33" t="s">
        <v>39</v>
      </c>
      <c r="AI11" s="33" t="s">
        <v>40</v>
      </c>
      <c r="AJ11" s="33" t="s">
        <v>41</v>
      </c>
      <c r="AK11" s="33" t="s">
        <v>42</v>
      </c>
      <c r="AL11" s="31" t="s">
        <v>43</v>
      </c>
      <c r="AM11" s="35" t="s">
        <v>31</v>
      </c>
      <c r="AN11" s="24" t="s">
        <v>32</v>
      </c>
      <c r="AO11" s="24" t="s">
        <v>33</v>
      </c>
      <c r="AP11" s="24" t="s">
        <v>34</v>
      </c>
      <c r="AQ11" s="24" t="s">
        <v>35</v>
      </c>
      <c r="AR11" s="24" t="s">
        <v>36</v>
      </c>
      <c r="AS11" s="24" t="s">
        <v>37</v>
      </c>
      <c r="AT11" s="24" t="s">
        <v>38</v>
      </c>
      <c r="AU11" s="24" t="s">
        <v>924</v>
      </c>
      <c r="AV11" s="24" t="s">
        <v>40</v>
      </c>
      <c r="AW11" s="24" t="s">
        <v>41</v>
      </c>
      <c r="AX11" s="40" t="s">
        <v>42</v>
      </c>
      <c r="AY11" s="41" t="s">
        <v>44</v>
      </c>
      <c r="AZ11" s="154"/>
      <c r="BA11" s="154"/>
      <c r="BB11" s="32" t="s">
        <v>46</v>
      </c>
      <c r="BC11" s="25" t="s">
        <v>47</v>
      </c>
      <c r="BD11" s="25" t="s">
        <v>48</v>
      </c>
      <c r="BE11" s="25" t="s">
        <v>1039</v>
      </c>
      <c r="BF11" s="41" t="s">
        <v>49</v>
      </c>
    </row>
    <row r="12" spans="1:59" s="72" customFormat="1" ht="80.25" customHeight="1">
      <c r="A12" s="9" t="s">
        <v>919</v>
      </c>
      <c r="B12" s="9" t="s">
        <v>50</v>
      </c>
      <c r="C12" s="9" t="s">
        <v>51</v>
      </c>
      <c r="D12" s="9" t="s">
        <v>52</v>
      </c>
      <c r="E12" s="9" t="s">
        <v>53</v>
      </c>
      <c r="F12" s="9" t="s">
        <v>918</v>
      </c>
      <c r="G12" s="9" t="s">
        <v>54</v>
      </c>
      <c r="H12" s="9" t="s">
        <v>55</v>
      </c>
      <c r="I12" s="16" t="s">
        <v>56</v>
      </c>
      <c r="J12" s="16" t="s">
        <v>57</v>
      </c>
      <c r="K12" s="16" t="s">
        <v>1251</v>
      </c>
      <c r="L12" s="16" t="s">
        <v>58</v>
      </c>
      <c r="M12" s="16" t="s">
        <v>59</v>
      </c>
      <c r="N12" s="81" t="s">
        <v>60</v>
      </c>
      <c r="O12" s="16" t="s">
        <v>61</v>
      </c>
      <c r="P12" s="16" t="s">
        <v>62</v>
      </c>
      <c r="Q12" s="16" t="s">
        <v>63</v>
      </c>
      <c r="R12" s="16" t="s">
        <v>64</v>
      </c>
      <c r="S12" s="16" t="s">
        <v>65</v>
      </c>
      <c r="T12" s="16" t="s">
        <v>25</v>
      </c>
      <c r="U12" s="26" t="s">
        <v>66</v>
      </c>
      <c r="V12" s="67"/>
      <c r="W12" s="67"/>
      <c r="X12" s="67"/>
      <c r="Y12" s="67" t="s">
        <v>67</v>
      </c>
      <c r="Z12" s="71">
        <v>0</v>
      </c>
      <c r="AA12" s="71">
        <v>0</v>
      </c>
      <c r="AB12" s="71">
        <v>0</v>
      </c>
      <c r="AC12" s="71">
        <v>0</v>
      </c>
      <c r="AD12" s="71">
        <v>0</v>
      </c>
      <c r="AE12" s="71">
        <v>0</v>
      </c>
      <c r="AF12" s="71">
        <v>0</v>
      </c>
      <c r="AG12" s="71">
        <v>0</v>
      </c>
      <c r="AH12" s="71">
        <v>1</v>
      </c>
      <c r="AI12" s="71">
        <v>0</v>
      </c>
      <c r="AJ12" s="71">
        <v>0</v>
      </c>
      <c r="AK12" s="71">
        <v>0</v>
      </c>
      <c r="AL12" s="71" t="s">
        <v>68</v>
      </c>
      <c r="AM12" s="36" t="s">
        <v>69</v>
      </c>
      <c r="AN12" s="36" t="s">
        <v>69</v>
      </c>
      <c r="AO12" s="36" t="s">
        <v>69</v>
      </c>
      <c r="AP12" s="36" t="s">
        <v>69</v>
      </c>
      <c r="AQ12" s="36" t="s">
        <v>69</v>
      </c>
      <c r="AR12" s="36" t="s">
        <v>69</v>
      </c>
      <c r="AS12" s="36" t="s">
        <v>69</v>
      </c>
      <c r="AT12" s="36" t="s">
        <v>69</v>
      </c>
      <c r="AU12" s="36" t="s">
        <v>69</v>
      </c>
      <c r="AV12" s="36" t="s">
        <v>69</v>
      </c>
      <c r="AW12" s="36" t="s">
        <v>69</v>
      </c>
      <c r="AX12" s="36" t="s">
        <v>69</v>
      </c>
      <c r="AY12" s="26" t="s">
        <v>70</v>
      </c>
      <c r="AZ12" s="26"/>
      <c r="BA12" s="26" t="s">
        <v>71</v>
      </c>
      <c r="BB12" s="26" t="s">
        <v>72</v>
      </c>
      <c r="BC12" s="26" t="s">
        <v>73</v>
      </c>
      <c r="BD12" s="26" t="s">
        <v>74</v>
      </c>
      <c r="BE12" s="26" t="s">
        <v>1040</v>
      </c>
      <c r="BF12" s="26" t="s">
        <v>75</v>
      </c>
    </row>
    <row r="13" spans="1:59" ht="143.25" hidden="1" customHeight="1">
      <c r="A13" s="75" t="s">
        <v>926</v>
      </c>
      <c r="B13" s="17"/>
      <c r="C13" s="74" t="s">
        <v>927</v>
      </c>
      <c r="D13" s="17" t="s">
        <v>925</v>
      </c>
      <c r="E13" s="17" t="s">
        <v>128</v>
      </c>
      <c r="F13" s="17" t="s">
        <v>928</v>
      </c>
      <c r="G13" s="17" t="s">
        <v>929</v>
      </c>
      <c r="H13" s="17" t="s">
        <v>1098</v>
      </c>
      <c r="I13" s="17"/>
      <c r="J13" s="17" t="s">
        <v>1096</v>
      </c>
      <c r="K13" s="17" t="s">
        <v>94</v>
      </c>
      <c r="L13" s="17" t="s">
        <v>1017</v>
      </c>
      <c r="M13" s="17" t="s">
        <v>1016</v>
      </c>
      <c r="N13" s="90">
        <v>0.08</v>
      </c>
      <c r="O13" s="17" t="s">
        <v>122</v>
      </c>
      <c r="P13" s="17"/>
      <c r="Q13" s="17" t="s">
        <v>96</v>
      </c>
      <c r="R13" s="60" t="str">
        <f>+MID(S13,1,2)</f>
        <v>73</v>
      </c>
      <c r="S13" s="61" t="s">
        <v>527</v>
      </c>
      <c r="T13" s="62" t="str">
        <f>+VLOOKUP(S13,Filtros!$G$8:$H$501,2,FALSE)</f>
        <v>Insumos,   Materiales   y   Suministros   para   Construcción,   Electricidad,   Plomería,   Carpintería,   Señalización   Vial,
Navegación, Contra Incendios y Placas</v>
      </c>
      <c r="U13" s="63">
        <v>200000</v>
      </c>
      <c r="V13" s="63"/>
      <c r="W13" s="63">
        <v>0</v>
      </c>
      <c r="X13" s="63"/>
      <c r="Y13" s="63">
        <f t="shared" ref="Y13:Y40" si="0">+U13+V13-W13+X13</f>
        <v>200000</v>
      </c>
      <c r="Z13" s="64">
        <v>0</v>
      </c>
      <c r="AA13" s="64">
        <v>0</v>
      </c>
      <c r="AB13" s="64">
        <v>0</v>
      </c>
      <c r="AC13" s="64">
        <v>0</v>
      </c>
      <c r="AD13" s="64">
        <v>0</v>
      </c>
      <c r="AE13" s="64">
        <v>0</v>
      </c>
      <c r="AF13" s="64">
        <v>0</v>
      </c>
      <c r="AG13" s="64">
        <v>0</v>
      </c>
      <c r="AH13" s="94">
        <v>0.25</v>
      </c>
      <c r="AI13" s="93">
        <v>0.25</v>
      </c>
      <c r="AJ13" s="94">
        <v>0.25</v>
      </c>
      <c r="AK13" s="94">
        <v>0.25</v>
      </c>
      <c r="AL13" s="65">
        <f>+SUM(Z13:AK13)</f>
        <v>1</v>
      </c>
      <c r="AM13" s="63">
        <v>0</v>
      </c>
      <c r="AN13" s="63">
        <v>0</v>
      </c>
      <c r="AO13" s="63">
        <v>0</v>
      </c>
      <c r="AP13" s="63">
        <v>0</v>
      </c>
      <c r="AQ13" s="63">
        <v>0</v>
      </c>
      <c r="AR13" s="63">
        <v>0</v>
      </c>
      <c r="AS13" s="63">
        <v>0</v>
      </c>
      <c r="AT13" s="63">
        <v>0</v>
      </c>
      <c r="AU13" s="63">
        <v>0</v>
      </c>
      <c r="AV13" s="63">
        <v>25000</v>
      </c>
      <c r="AW13" s="63">
        <v>10000</v>
      </c>
      <c r="AX13" s="63">
        <f t="shared" ref="AX13:AX40" si="1">+Z13*AA13</f>
        <v>0</v>
      </c>
      <c r="AY13" s="63">
        <f t="shared" ref="AY13:AY40" si="2">SUM(AM13:AX13)</f>
        <v>35000</v>
      </c>
      <c r="AZ13" s="66">
        <f t="shared" ref="AZ13:AZ40" si="3">+Y13-AY13</f>
        <v>165000</v>
      </c>
      <c r="BA13" s="66" t="s">
        <v>97</v>
      </c>
      <c r="BB13" s="17">
        <v>16400</v>
      </c>
      <c r="BC13" s="17">
        <v>0</v>
      </c>
      <c r="BD13" s="17">
        <v>0</v>
      </c>
      <c r="BE13" s="17">
        <v>0</v>
      </c>
      <c r="BF13" s="17">
        <f>SUM(BB13:BE13)</f>
        <v>16400</v>
      </c>
    </row>
    <row r="14" spans="1:59" ht="143.25" hidden="1" customHeight="1">
      <c r="A14" s="75" t="s">
        <v>926</v>
      </c>
      <c r="B14" s="17"/>
      <c r="C14" s="74" t="s">
        <v>1210</v>
      </c>
      <c r="D14" s="17"/>
      <c r="E14" s="17" t="s">
        <v>128</v>
      </c>
      <c r="F14" s="17"/>
      <c r="G14" s="17"/>
      <c r="H14" s="17"/>
      <c r="I14" s="17"/>
      <c r="J14" s="17"/>
      <c r="K14" s="17"/>
      <c r="L14" s="17"/>
      <c r="M14" s="17"/>
      <c r="N14" s="90"/>
      <c r="O14" s="17"/>
      <c r="P14" s="17"/>
      <c r="Q14" s="17"/>
      <c r="R14" s="60" t="s">
        <v>1211</v>
      </c>
      <c r="S14" s="61" t="s">
        <v>527</v>
      </c>
      <c r="T14" s="62" t="str">
        <f>+VLOOKUP(S14,Filtros!$G$8:$H$501,2,FALSE)</f>
        <v>Insumos,   Materiales   y   Suministros   para   Construcción,   Electricidad,   Plomería,   Carpintería,   Señalización   Vial,
Navegación, Contra Incendios y Placas</v>
      </c>
      <c r="U14" s="63">
        <v>60000</v>
      </c>
      <c r="V14" s="63"/>
      <c r="W14" s="63"/>
      <c r="X14" s="63"/>
      <c r="Y14" s="63"/>
      <c r="Z14" s="64"/>
      <c r="AA14" s="64"/>
      <c r="AB14" s="64"/>
      <c r="AC14" s="64"/>
      <c r="AD14" s="64"/>
      <c r="AE14" s="64"/>
      <c r="AF14" s="64"/>
      <c r="AG14" s="64"/>
      <c r="AH14" s="94"/>
      <c r="AI14" s="93"/>
      <c r="AJ14" s="94"/>
      <c r="AK14" s="94"/>
      <c r="AL14" s="65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6"/>
      <c r="BA14" s="66"/>
      <c r="BB14" s="17"/>
      <c r="BC14" s="17"/>
      <c r="BD14" s="17"/>
      <c r="BE14" s="17"/>
      <c r="BF14" s="17"/>
    </row>
    <row r="15" spans="1:59" ht="105.75" hidden="1" customHeight="1">
      <c r="A15" s="75" t="s">
        <v>926</v>
      </c>
      <c r="B15" s="65"/>
      <c r="C15" s="73" t="s">
        <v>930</v>
      </c>
      <c r="D15" s="17" t="s">
        <v>925</v>
      </c>
      <c r="E15" s="17" t="s">
        <v>128</v>
      </c>
      <c r="F15" s="17" t="s">
        <v>928</v>
      </c>
      <c r="G15" s="17" t="s">
        <v>929</v>
      </c>
      <c r="H15" s="17" t="s">
        <v>1098</v>
      </c>
      <c r="I15" s="17"/>
      <c r="J15" s="17"/>
      <c r="K15" s="17" t="s">
        <v>103</v>
      </c>
      <c r="L15" s="17"/>
      <c r="M15" s="17" t="s">
        <v>1016</v>
      </c>
      <c r="N15" s="82">
        <v>1</v>
      </c>
      <c r="O15" s="17" t="s">
        <v>111</v>
      </c>
      <c r="P15" s="17"/>
      <c r="Q15" s="17" t="s">
        <v>96</v>
      </c>
      <c r="R15" s="60" t="str">
        <f>+MID(S15,1,2)</f>
        <v>73</v>
      </c>
      <c r="S15" s="61" t="s">
        <v>527</v>
      </c>
      <c r="T15" s="62" t="str">
        <f>+VLOOKUP(S15,Filtros!$G$8:$H$501,2,FALSE)</f>
        <v>Insumos,   Materiales   y   Suministros   para   Construcción,   Electricidad,   Plomería,   Carpintería,   Señalización   Vial,
Navegación, Contra Incendios y Placas</v>
      </c>
      <c r="U15" s="63">
        <v>100000</v>
      </c>
      <c r="V15" s="63"/>
      <c r="W15" s="63"/>
      <c r="X15" s="63"/>
      <c r="Y15" s="63">
        <f t="shared" si="0"/>
        <v>100000</v>
      </c>
      <c r="Z15" s="64"/>
      <c r="AA15" s="64"/>
      <c r="AB15" s="64"/>
      <c r="AC15" s="64"/>
      <c r="AD15" s="64">
        <v>0.25</v>
      </c>
      <c r="AE15" s="64">
        <v>0.25</v>
      </c>
      <c r="AF15" s="64">
        <v>0.25</v>
      </c>
      <c r="AG15" s="64">
        <v>0.25</v>
      </c>
      <c r="AH15" s="64"/>
      <c r="AI15" s="64"/>
      <c r="AJ15" s="64"/>
      <c r="AK15" s="64"/>
      <c r="AL15" s="65">
        <f t="shared" ref="AL15:AL40" si="4">SUM(Z15:AK15)</f>
        <v>1</v>
      </c>
      <c r="AM15" s="63">
        <v>0</v>
      </c>
      <c r="AN15" s="63">
        <v>0</v>
      </c>
      <c r="AO15" s="63">
        <v>0</v>
      </c>
      <c r="AP15" s="63">
        <v>0</v>
      </c>
      <c r="AQ15" s="63">
        <v>0</v>
      </c>
      <c r="AR15" s="63">
        <v>0</v>
      </c>
      <c r="AS15" s="63">
        <v>0</v>
      </c>
      <c r="AT15" s="63">
        <v>0</v>
      </c>
      <c r="AU15" s="63">
        <v>0</v>
      </c>
      <c r="AV15" s="63">
        <v>0</v>
      </c>
      <c r="AW15" s="63">
        <f t="shared" ref="AW15:AW40" si="5">+Y15*Z15</f>
        <v>0</v>
      </c>
      <c r="AX15" s="63">
        <f t="shared" si="1"/>
        <v>0</v>
      </c>
      <c r="AY15" s="63">
        <f t="shared" si="2"/>
        <v>0</v>
      </c>
      <c r="AZ15" s="66">
        <f t="shared" si="3"/>
        <v>100000</v>
      </c>
      <c r="BA15" s="66" t="s">
        <v>97</v>
      </c>
      <c r="BB15" s="17"/>
      <c r="BC15" s="17"/>
      <c r="BD15" s="17"/>
      <c r="BE15" s="17"/>
      <c r="BF15" s="17">
        <f t="shared" ref="BF15:BF40" si="6">SUM(BB15:BD15)</f>
        <v>0</v>
      </c>
    </row>
    <row r="16" spans="1:59" ht="123" hidden="1" customHeight="1">
      <c r="A16" s="75" t="s">
        <v>926</v>
      </c>
      <c r="B16" s="17"/>
      <c r="C16" s="111" t="s">
        <v>932</v>
      </c>
      <c r="D16" s="17" t="s">
        <v>933</v>
      </c>
      <c r="E16" s="17" t="s">
        <v>128</v>
      </c>
      <c r="F16" s="17" t="s">
        <v>928</v>
      </c>
      <c r="G16" s="17" t="s">
        <v>929</v>
      </c>
      <c r="H16" s="17" t="s">
        <v>1098</v>
      </c>
      <c r="I16" s="17"/>
      <c r="J16" s="17"/>
      <c r="K16" s="17" t="s">
        <v>103</v>
      </c>
      <c r="L16" s="17"/>
      <c r="M16" s="17" t="s">
        <v>1016</v>
      </c>
      <c r="N16" s="82">
        <v>1</v>
      </c>
      <c r="O16" s="17" t="s">
        <v>111</v>
      </c>
      <c r="P16" s="17"/>
      <c r="Q16" s="17" t="s">
        <v>96</v>
      </c>
      <c r="R16" s="60">
        <v>73</v>
      </c>
      <c r="S16" s="61" t="s">
        <v>931</v>
      </c>
      <c r="T16" s="62" t="s">
        <v>937</v>
      </c>
      <c r="U16" s="63">
        <v>20704.080000000002</v>
      </c>
      <c r="V16" s="63"/>
      <c r="W16" s="63"/>
      <c r="X16" s="63"/>
      <c r="Y16" s="63">
        <f t="shared" si="0"/>
        <v>20704.080000000002</v>
      </c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5">
        <f t="shared" si="4"/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f t="shared" si="5"/>
        <v>0</v>
      </c>
      <c r="AX16" s="63">
        <f t="shared" si="1"/>
        <v>0</v>
      </c>
      <c r="AY16" s="63">
        <f t="shared" si="2"/>
        <v>0</v>
      </c>
      <c r="AZ16" s="66">
        <f t="shared" si="3"/>
        <v>20704.080000000002</v>
      </c>
      <c r="BA16" s="66" t="s">
        <v>97</v>
      </c>
      <c r="BB16" s="17"/>
      <c r="BC16" s="17"/>
      <c r="BD16" s="17"/>
      <c r="BE16" s="17"/>
      <c r="BF16" s="17">
        <f t="shared" si="6"/>
        <v>0</v>
      </c>
    </row>
    <row r="17" spans="1:58" ht="118.5" hidden="1" customHeight="1">
      <c r="A17" s="75" t="s">
        <v>926</v>
      </c>
      <c r="B17" s="65" t="s">
        <v>1043</v>
      </c>
      <c r="C17" s="17" t="s">
        <v>936</v>
      </c>
      <c r="D17" s="17" t="s">
        <v>933</v>
      </c>
      <c r="E17" s="17" t="s">
        <v>128</v>
      </c>
      <c r="F17" s="17" t="s">
        <v>928</v>
      </c>
      <c r="G17" s="17" t="s">
        <v>929</v>
      </c>
      <c r="H17" s="17" t="s">
        <v>1098</v>
      </c>
      <c r="I17" s="17"/>
      <c r="J17" s="17"/>
      <c r="K17" s="17" t="s">
        <v>103</v>
      </c>
      <c r="L17" s="17" t="s">
        <v>1041</v>
      </c>
      <c r="M17" s="17" t="s">
        <v>1016</v>
      </c>
      <c r="N17" s="95" t="s">
        <v>1042</v>
      </c>
      <c r="O17" s="17" t="s">
        <v>117</v>
      </c>
      <c r="P17" s="17"/>
      <c r="Q17" s="17" t="s">
        <v>96</v>
      </c>
      <c r="R17" s="60">
        <v>75</v>
      </c>
      <c r="S17" s="61" t="s">
        <v>1113</v>
      </c>
      <c r="T17" s="62" t="s">
        <v>937</v>
      </c>
      <c r="U17" s="63">
        <v>99031.27</v>
      </c>
      <c r="V17" s="63"/>
      <c r="W17" s="63"/>
      <c r="X17" s="63"/>
      <c r="Y17" s="63">
        <f t="shared" si="0"/>
        <v>99031.27</v>
      </c>
      <c r="Z17" s="64">
        <v>0.25</v>
      </c>
      <c r="AA17" s="64">
        <v>0.25</v>
      </c>
      <c r="AB17" s="64">
        <v>0.25</v>
      </c>
      <c r="AC17" s="64">
        <v>0.25</v>
      </c>
      <c r="AD17" s="64"/>
      <c r="AE17" s="64"/>
      <c r="AF17" s="64"/>
      <c r="AG17" s="64"/>
      <c r="AH17" s="64"/>
      <c r="AI17" s="64"/>
      <c r="AJ17" s="64"/>
      <c r="AK17" s="64"/>
      <c r="AL17" s="65">
        <f t="shared" si="4"/>
        <v>1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f t="shared" si="5"/>
        <v>24757.817500000001</v>
      </c>
      <c r="AX17" s="63">
        <f t="shared" si="1"/>
        <v>6.25E-2</v>
      </c>
      <c r="AY17" s="63">
        <f t="shared" si="2"/>
        <v>24757.88</v>
      </c>
      <c r="AZ17" s="66">
        <f t="shared" si="3"/>
        <v>74273.39</v>
      </c>
      <c r="BA17" s="66" t="s">
        <v>97</v>
      </c>
      <c r="BB17" s="17"/>
      <c r="BC17" s="17"/>
      <c r="BD17" s="17"/>
      <c r="BE17" s="17"/>
      <c r="BF17" s="17">
        <f t="shared" si="6"/>
        <v>0</v>
      </c>
    </row>
    <row r="18" spans="1:58" ht="108" hidden="1" customHeight="1">
      <c r="A18" s="75" t="s">
        <v>926</v>
      </c>
      <c r="B18" s="92"/>
      <c r="C18" s="96" t="s">
        <v>938</v>
      </c>
      <c r="D18" s="17" t="s">
        <v>925</v>
      </c>
      <c r="E18" s="17" t="s">
        <v>130</v>
      </c>
      <c r="F18" s="17" t="s">
        <v>928</v>
      </c>
      <c r="G18" s="17" t="s">
        <v>929</v>
      </c>
      <c r="H18" s="17" t="s">
        <v>1098</v>
      </c>
      <c r="I18" s="17"/>
      <c r="J18" s="17"/>
      <c r="K18" s="17" t="s">
        <v>103</v>
      </c>
      <c r="L18" s="17"/>
      <c r="M18" s="17"/>
      <c r="N18" s="82">
        <v>1</v>
      </c>
      <c r="O18" s="17" t="s">
        <v>111</v>
      </c>
      <c r="P18" s="17"/>
      <c r="Q18" s="17" t="s">
        <v>96</v>
      </c>
      <c r="R18" s="60">
        <v>75</v>
      </c>
      <c r="S18" s="61" t="s">
        <v>1113</v>
      </c>
      <c r="T18" s="62" t="s">
        <v>937</v>
      </c>
      <c r="U18" s="63">
        <v>120000</v>
      </c>
      <c r="V18" s="63"/>
      <c r="W18" s="63"/>
      <c r="X18" s="63"/>
      <c r="Y18" s="63">
        <f t="shared" si="0"/>
        <v>120000</v>
      </c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5">
        <f t="shared" si="4"/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f t="shared" si="5"/>
        <v>0</v>
      </c>
      <c r="AX18" s="63">
        <f t="shared" si="1"/>
        <v>0</v>
      </c>
      <c r="AY18" s="63">
        <f t="shared" si="2"/>
        <v>0</v>
      </c>
      <c r="AZ18" s="66">
        <f t="shared" si="3"/>
        <v>120000</v>
      </c>
      <c r="BA18" s="66" t="s">
        <v>97</v>
      </c>
      <c r="BB18" s="17"/>
      <c r="BC18" s="17"/>
      <c r="BD18" s="17"/>
      <c r="BE18" s="17"/>
      <c r="BF18" s="17">
        <f t="shared" si="6"/>
        <v>0</v>
      </c>
    </row>
    <row r="19" spans="1:58" ht="61.5" hidden="1" customHeight="1">
      <c r="A19" s="75" t="s">
        <v>926</v>
      </c>
      <c r="B19" s="17"/>
      <c r="C19" s="17" t="s">
        <v>939</v>
      </c>
      <c r="D19" s="17" t="s">
        <v>925</v>
      </c>
      <c r="E19" s="17" t="s">
        <v>128</v>
      </c>
      <c r="F19" s="17" t="s">
        <v>928</v>
      </c>
      <c r="G19" s="17" t="s">
        <v>929</v>
      </c>
      <c r="H19" s="17" t="s">
        <v>1098</v>
      </c>
      <c r="I19" s="17"/>
      <c r="J19" s="17"/>
      <c r="K19" s="17" t="s">
        <v>103</v>
      </c>
      <c r="L19" s="17"/>
      <c r="M19" s="17"/>
      <c r="N19" s="82">
        <v>1</v>
      </c>
      <c r="O19" s="17" t="s">
        <v>117</v>
      </c>
      <c r="P19" s="17"/>
      <c r="Q19" s="17" t="s">
        <v>96</v>
      </c>
      <c r="R19" s="60">
        <v>75</v>
      </c>
      <c r="S19" s="61" t="s">
        <v>1113</v>
      </c>
      <c r="T19" s="62" t="s">
        <v>937</v>
      </c>
      <c r="U19" s="63">
        <v>121000</v>
      </c>
      <c r="V19" s="63"/>
      <c r="W19" s="63"/>
      <c r="X19" s="63"/>
      <c r="Y19" s="63">
        <f t="shared" si="0"/>
        <v>121000</v>
      </c>
      <c r="Z19" s="64"/>
      <c r="AA19" s="64"/>
      <c r="AB19" s="64"/>
      <c r="AC19" s="64"/>
      <c r="AD19" s="64">
        <v>0.25</v>
      </c>
      <c r="AE19" s="64">
        <v>0.25</v>
      </c>
      <c r="AF19" s="64">
        <v>0.25</v>
      </c>
      <c r="AG19" s="64">
        <v>0.25</v>
      </c>
      <c r="AH19" s="64"/>
      <c r="AI19" s="64"/>
      <c r="AJ19" s="64"/>
      <c r="AK19" s="64"/>
      <c r="AL19" s="65">
        <f t="shared" si="4"/>
        <v>1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f t="shared" si="5"/>
        <v>0</v>
      </c>
      <c r="AX19" s="63">
        <f t="shared" si="1"/>
        <v>0</v>
      </c>
      <c r="AY19" s="63">
        <f t="shared" si="2"/>
        <v>0</v>
      </c>
      <c r="AZ19" s="66">
        <f t="shared" si="3"/>
        <v>121000</v>
      </c>
      <c r="BA19" s="66" t="s">
        <v>97</v>
      </c>
      <c r="BB19" s="17"/>
      <c r="BC19" s="17"/>
      <c r="BD19" s="17"/>
      <c r="BE19" s="17"/>
      <c r="BF19" s="17">
        <f t="shared" si="6"/>
        <v>0</v>
      </c>
    </row>
    <row r="20" spans="1:58" ht="72" hidden="1" customHeight="1">
      <c r="A20" s="75" t="s">
        <v>926</v>
      </c>
      <c r="B20" s="17"/>
      <c r="C20" s="17" t="s">
        <v>940</v>
      </c>
      <c r="D20" s="17" t="s">
        <v>925</v>
      </c>
      <c r="E20" s="17" t="s">
        <v>130</v>
      </c>
      <c r="F20" s="17" t="s">
        <v>928</v>
      </c>
      <c r="G20" s="17" t="s">
        <v>941</v>
      </c>
      <c r="H20" s="17" t="s">
        <v>1098</v>
      </c>
      <c r="I20" s="17"/>
      <c r="J20" s="17"/>
      <c r="K20" s="17" t="s">
        <v>103</v>
      </c>
      <c r="L20" s="17"/>
      <c r="M20" s="17"/>
      <c r="N20" s="82">
        <v>1</v>
      </c>
      <c r="O20" s="17" t="s">
        <v>111</v>
      </c>
      <c r="P20" s="17"/>
      <c r="Q20" s="17" t="s">
        <v>96</v>
      </c>
      <c r="R20" s="60">
        <v>75</v>
      </c>
      <c r="S20" s="61" t="s">
        <v>1113</v>
      </c>
      <c r="T20" s="62" t="s">
        <v>937</v>
      </c>
      <c r="U20" s="63">
        <v>77699.360000000001</v>
      </c>
      <c r="V20" s="63"/>
      <c r="W20" s="63"/>
      <c r="X20" s="63"/>
      <c r="Y20" s="63">
        <f t="shared" si="0"/>
        <v>77699.360000000001</v>
      </c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5">
        <f t="shared" si="4"/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f t="shared" si="5"/>
        <v>0</v>
      </c>
      <c r="AX20" s="63">
        <f t="shared" si="1"/>
        <v>0</v>
      </c>
      <c r="AY20" s="63">
        <f t="shared" si="2"/>
        <v>0</v>
      </c>
      <c r="AZ20" s="66">
        <f t="shared" si="3"/>
        <v>77699.360000000001</v>
      </c>
      <c r="BA20" s="66" t="s">
        <v>97</v>
      </c>
      <c r="BB20" s="17"/>
      <c r="BC20" s="17"/>
      <c r="BD20" s="17"/>
      <c r="BE20" s="17"/>
      <c r="BF20" s="17">
        <f t="shared" si="6"/>
        <v>0</v>
      </c>
    </row>
    <row r="21" spans="1:58" ht="109.5" hidden="1" customHeight="1">
      <c r="A21" s="75" t="s">
        <v>926</v>
      </c>
      <c r="B21" s="17"/>
      <c r="C21" s="17" t="s">
        <v>942</v>
      </c>
      <c r="D21" s="17" t="s">
        <v>925</v>
      </c>
      <c r="E21" s="17" t="s">
        <v>130</v>
      </c>
      <c r="F21" s="17" t="s">
        <v>928</v>
      </c>
      <c r="G21" s="17" t="s">
        <v>941</v>
      </c>
      <c r="H21" s="17" t="s">
        <v>1098</v>
      </c>
      <c r="I21" s="17"/>
      <c r="J21" s="17"/>
      <c r="K21" s="17" t="s">
        <v>103</v>
      </c>
      <c r="L21" s="17"/>
      <c r="M21" s="17"/>
      <c r="N21" s="82">
        <v>1</v>
      </c>
      <c r="O21" s="17" t="s">
        <v>111</v>
      </c>
      <c r="P21" s="17"/>
      <c r="Q21" s="17" t="s">
        <v>96</v>
      </c>
      <c r="R21" s="60">
        <v>75</v>
      </c>
      <c r="S21" s="61" t="s">
        <v>1113</v>
      </c>
      <c r="T21" s="62" t="s">
        <v>937</v>
      </c>
      <c r="U21" s="63">
        <v>10000</v>
      </c>
      <c r="V21" s="63"/>
      <c r="W21" s="63"/>
      <c r="X21" s="63"/>
      <c r="Y21" s="63">
        <f>+U21+V21-W21+X21</f>
        <v>10000</v>
      </c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5">
        <f t="shared" si="4"/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f t="shared" si="5"/>
        <v>0</v>
      </c>
      <c r="AX21" s="63">
        <f t="shared" si="1"/>
        <v>0</v>
      </c>
      <c r="AY21" s="63">
        <f t="shared" si="2"/>
        <v>0</v>
      </c>
      <c r="AZ21" s="66">
        <f t="shared" si="3"/>
        <v>10000</v>
      </c>
      <c r="BA21" s="66" t="s">
        <v>97</v>
      </c>
      <c r="BB21" s="17"/>
      <c r="BC21" s="17"/>
      <c r="BD21" s="17"/>
      <c r="BE21" s="17"/>
      <c r="BF21" s="17">
        <f t="shared" si="6"/>
        <v>0</v>
      </c>
    </row>
    <row r="22" spans="1:58" s="110" customFormat="1" ht="144" hidden="1" customHeight="1">
      <c r="A22" s="104" t="s">
        <v>926</v>
      </c>
      <c r="B22" s="105"/>
      <c r="C22" s="91" t="s">
        <v>1104</v>
      </c>
      <c r="D22" s="91"/>
      <c r="E22" s="91" t="s">
        <v>130</v>
      </c>
      <c r="F22" s="91" t="s">
        <v>1105</v>
      </c>
      <c r="G22" s="91"/>
      <c r="H22" s="91"/>
      <c r="I22" s="91"/>
      <c r="J22" s="91"/>
      <c r="K22" s="91" t="s">
        <v>94</v>
      </c>
      <c r="L22" s="91"/>
      <c r="M22" s="91"/>
      <c r="N22" s="106"/>
      <c r="O22" s="91" t="s">
        <v>117</v>
      </c>
      <c r="P22" s="91"/>
      <c r="Q22" s="91"/>
      <c r="R22" s="60" t="str">
        <f>+MID(S22,1,2)</f>
        <v>73</v>
      </c>
      <c r="S22" s="61" t="s">
        <v>457</v>
      </c>
      <c r="T22" s="62" t="str">
        <f>+VLOOKUP(S22,Filtros!$G$8:$H$501,2,FALSE)</f>
        <v>Servicios Personales Eventuales sin Relación de Dependencia</v>
      </c>
      <c r="U22" s="107">
        <v>6050</v>
      </c>
      <c r="V22" s="107"/>
      <c r="W22" s="107"/>
      <c r="X22" s="107"/>
      <c r="Y22" s="107">
        <f>+U22+V22-W22+X22</f>
        <v>6050</v>
      </c>
      <c r="Z22" s="93"/>
      <c r="AA22" s="93"/>
      <c r="AB22" s="93"/>
      <c r="AC22" s="93"/>
      <c r="AD22" s="93"/>
      <c r="AE22" s="93"/>
      <c r="AF22" s="93"/>
      <c r="AG22" s="93"/>
      <c r="AH22" s="93">
        <v>0.25</v>
      </c>
      <c r="AI22" s="93">
        <v>0.25</v>
      </c>
      <c r="AJ22" s="93">
        <v>0.25</v>
      </c>
      <c r="AK22" s="93">
        <v>0.25</v>
      </c>
      <c r="AL22" s="108">
        <f t="shared" si="4"/>
        <v>1</v>
      </c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9"/>
    </row>
    <row r="23" spans="1:58" ht="60.75" hidden="1" customHeight="1">
      <c r="A23" s="17" t="s">
        <v>943</v>
      </c>
      <c r="B23" s="17"/>
      <c r="C23" s="17" t="s">
        <v>944</v>
      </c>
      <c r="D23" s="17" t="s">
        <v>925</v>
      </c>
      <c r="E23" s="17" t="s">
        <v>138</v>
      </c>
      <c r="F23" s="17" t="s">
        <v>945</v>
      </c>
      <c r="G23" s="17" t="s">
        <v>946</v>
      </c>
      <c r="H23" s="17" t="s">
        <v>1102</v>
      </c>
      <c r="I23" s="17"/>
      <c r="J23" s="17"/>
      <c r="K23" s="17" t="s">
        <v>103</v>
      </c>
      <c r="L23" s="17"/>
      <c r="M23" s="17"/>
      <c r="N23" s="82">
        <v>1</v>
      </c>
      <c r="O23" s="17" t="s">
        <v>111</v>
      </c>
      <c r="P23" s="17"/>
      <c r="Q23" s="17" t="s">
        <v>96</v>
      </c>
      <c r="R23" s="60">
        <v>71</v>
      </c>
      <c r="S23" s="61" t="s">
        <v>423</v>
      </c>
      <c r="T23" s="62" t="str">
        <f>+VLOOKUP(S23,Filtros!$G$8:$H$501,2,FALSE)</f>
        <v>Servicios Personales por Contrato</v>
      </c>
      <c r="U23" s="63">
        <v>35000</v>
      </c>
      <c r="V23" s="63"/>
      <c r="W23" s="63"/>
      <c r="X23" s="63"/>
      <c r="Y23" s="63">
        <f t="shared" si="0"/>
        <v>35000</v>
      </c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5">
        <f t="shared" si="4"/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f t="shared" si="5"/>
        <v>0</v>
      </c>
      <c r="AX23" s="63">
        <f t="shared" si="1"/>
        <v>0</v>
      </c>
      <c r="AY23" s="63">
        <f t="shared" si="2"/>
        <v>0</v>
      </c>
      <c r="AZ23" s="66">
        <f t="shared" si="3"/>
        <v>35000</v>
      </c>
      <c r="BA23" s="66" t="s">
        <v>97</v>
      </c>
      <c r="BB23" s="17"/>
      <c r="BC23" s="17"/>
      <c r="BD23" s="17"/>
      <c r="BE23" s="17"/>
      <c r="BF23" s="17">
        <f t="shared" si="6"/>
        <v>0</v>
      </c>
    </row>
    <row r="24" spans="1:58" ht="250.5" hidden="1" customHeight="1">
      <c r="A24" s="17" t="s">
        <v>947</v>
      </c>
      <c r="B24" s="17"/>
      <c r="C24" s="17" t="s">
        <v>948</v>
      </c>
      <c r="D24" s="17" t="s">
        <v>925</v>
      </c>
      <c r="E24" s="17" t="s">
        <v>140</v>
      </c>
      <c r="F24" s="17" t="s">
        <v>949</v>
      </c>
      <c r="G24" s="17" t="s">
        <v>950</v>
      </c>
      <c r="H24" s="17" t="s">
        <v>1101</v>
      </c>
      <c r="I24" s="17"/>
      <c r="J24" s="17"/>
      <c r="K24" s="17" t="s">
        <v>103</v>
      </c>
      <c r="L24" s="17"/>
      <c r="M24" s="17"/>
      <c r="N24" s="82">
        <v>1</v>
      </c>
      <c r="O24" s="17" t="s">
        <v>111</v>
      </c>
      <c r="P24" s="17"/>
      <c r="Q24" s="17" t="s">
        <v>96</v>
      </c>
      <c r="R24" s="60">
        <v>73</v>
      </c>
      <c r="S24" s="61" t="s">
        <v>503</v>
      </c>
      <c r="T24" s="62" t="str">
        <f>+VLOOKUP(S24,Filtros!$G$8:$H$501,2,FALSE)</f>
        <v>Consultoría, Asesoría e Investigación Especializada</v>
      </c>
      <c r="U24" s="63">
        <v>17500</v>
      </c>
      <c r="V24" s="63"/>
      <c r="W24" s="63"/>
      <c r="X24" s="63"/>
      <c r="Y24" s="63">
        <f t="shared" si="0"/>
        <v>17500</v>
      </c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5">
        <f t="shared" si="4"/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f t="shared" si="5"/>
        <v>0</v>
      </c>
      <c r="AX24" s="63">
        <f t="shared" si="1"/>
        <v>0</v>
      </c>
      <c r="AY24" s="63">
        <f t="shared" si="2"/>
        <v>0</v>
      </c>
      <c r="AZ24" s="66">
        <f t="shared" si="3"/>
        <v>17500</v>
      </c>
      <c r="BA24" s="66" t="s">
        <v>97</v>
      </c>
      <c r="BB24" s="17"/>
      <c r="BC24" s="17"/>
      <c r="BD24" s="17"/>
      <c r="BE24" s="17"/>
      <c r="BF24" s="17">
        <f t="shared" si="6"/>
        <v>0</v>
      </c>
    </row>
    <row r="25" spans="1:58" ht="91.5" hidden="1" customHeight="1">
      <c r="A25" s="17" t="s">
        <v>947</v>
      </c>
      <c r="B25" s="92"/>
      <c r="C25" s="17" t="s">
        <v>951</v>
      </c>
      <c r="D25" s="17" t="s">
        <v>925</v>
      </c>
      <c r="E25" s="17" t="s">
        <v>138</v>
      </c>
      <c r="F25" s="17" t="s">
        <v>949</v>
      </c>
      <c r="G25" s="17" t="s">
        <v>952</v>
      </c>
      <c r="H25" s="17" t="s">
        <v>1101</v>
      </c>
      <c r="I25" s="17"/>
      <c r="J25" s="17"/>
      <c r="K25" s="17" t="s">
        <v>103</v>
      </c>
      <c r="L25" s="17"/>
      <c r="M25" s="17"/>
      <c r="N25" s="82">
        <v>1</v>
      </c>
      <c r="O25" s="17" t="s">
        <v>111</v>
      </c>
      <c r="P25" s="17"/>
      <c r="Q25" s="17" t="s">
        <v>96</v>
      </c>
      <c r="R25" s="60" t="str">
        <f>+MID(S25,1,2)</f>
        <v>73</v>
      </c>
      <c r="S25" s="61" t="s">
        <v>504</v>
      </c>
      <c r="T25" s="62" t="str">
        <f>+VLOOKUP(S25,Filtros!$G$8:$H$501,2,FALSE)</f>
        <v>Servicio de Auditoría</v>
      </c>
      <c r="U25" s="63">
        <v>10000</v>
      </c>
      <c r="V25" s="63"/>
      <c r="W25" s="63"/>
      <c r="X25" s="63"/>
      <c r="Y25" s="63">
        <f t="shared" si="0"/>
        <v>10000</v>
      </c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5">
        <f t="shared" si="4"/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f t="shared" si="5"/>
        <v>0</v>
      </c>
      <c r="AX25" s="63">
        <f t="shared" si="1"/>
        <v>0</v>
      </c>
      <c r="AY25" s="63">
        <f t="shared" si="2"/>
        <v>0</v>
      </c>
      <c r="AZ25" s="66">
        <f t="shared" si="3"/>
        <v>10000</v>
      </c>
      <c r="BA25" s="66" t="s">
        <v>97</v>
      </c>
      <c r="BB25" s="17"/>
      <c r="BC25" s="17"/>
      <c r="BD25" s="17"/>
      <c r="BE25" s="17"/>
      <c r="BF25" s="17">
        <f t="shared" si="6"/>
        <v>0</v>
      </c>
    </row>
    <row r="26" spans="1:58" ht="160.5" hidden="1" customHeight="1">
      <c r="A26" s="17" t="s">
        <v>947</v>
      </c>
      <c r="B26" s="17"/>
      <c r="C26" s="17" t="s">
        <v>953</v>
      </c>
      <c r="D26" s="17" t="s">
        <v>925</v>
      </c>
      <c r="E26" s="17" t="s">
        <v>138</v>
      </c>
      <c r="F26" s="17" t="s">
        <v>949</v>
      </c>
      <c r="G26" s="17" t="s">
        <v>952</v>
      </c>
      <c r="H26" s="17" t="s">
        <v>1101</v>
      </c>
      <c r="I26" s="17"/>
      <c r="J26" s="17"/>
      <c r="K26" s="17" t="s">
        <v>103</v>
      </c>
      <c r="L26" s="17" t="s">
        <v>1015</v>
      </c>
      <c r="M26" s="17"/>
      <c r="N26" s="82">
        <v>1</v>
      </c>
      <c r="O26" s="17" t="s">
        <v>111</v>
      </c>
      <c r="P26" s="17"/>
      <c r="Q26" s="17" t="s">
        <v>96</v>
      </c>
      <c r="R26" s="60" t="str">
        <f>+MID(S26,1,2)</f>
        <v>73</v>
      </c>
      <c r="S26" s="61" t="s">
        <v>506</v>
      </c>
      <c r="T26" s="62" t="str">
        <f>+VLOOKUP(S26,Filtros!$G$8:$H$501,2,FALSE)</f>
        <v>Estudio y Diseño de Proyectos</v>
      </c>
      <c r="U26" s="63">
        <v>100000</v>
      </c>
      <c r="V26" s="63"/>
      <c r="W26" s="63"/>
      <c r="X26" s="63"/>
      <c r="Y26" s="63">
        <f t="shared" si="0"/>
        <v>100000</v>
      </c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5">
        <f t="shared" si="4"/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f t="shared" si="5"/>
        <v>0</v>
      </c>
      <c r="AX26" s="63">
        <f t="shared" si="1"/>
        <v>0</v>
      </c>
      <c r="AY26" s="63">
        <f t="shared" si="2"/>
        <v>0</v>
      </c>
      <c r="AZ26" s="66">
        <f t="shared" si="3"/>
        <v>100000</v>
      </c>
      <c r="BA26" s="66" t="s">
        <v>97</v>
      </c>
      <c r="BB26" s="17"/>
      <c r="BC26" s="17"/>
      <c r="BD26" s="17"/>
      <c r="BE26" s="17"/>
      <c r="BF26" s="17">
        <f t="shared" si="6"/>
        <v>0</v>
      </c>
    </row>
    <row r="27" spans="1:58" ht="112.5" hidden="1" customHeight="1">
      <c r="A27" s="17" t="s">
        <v>947</v>
      </c>
      <c r="B27" s="17"/>
      <c r="C27" s="17" t="s">
        <v>954</v>
      </c>
      <c r="D27" s="17" t="s">
        <v>925</v>
      </c>
      <c r="E27" s="17" t="s">
        <v>140</v>
      </c>
      <c r="F27" s="17" t="s">
        <v>945</v>
      </c>
      <c r="G27" s="17" t="s">
        <v>946</v>
      </c>
      <c r="H27" s="17" t="s">
        <v>1101</v>
      </c>
      <c r="I27" s="17"/>
      <c r="J27" s="17"/>
      <c r="K27" s="17" t="s">
        <v>103</v>
      </c>
      <c r="L27" s="17"/>
      <c r="M27" s="17"/>
      <c r="N27" s="82">
        <v>1</v>
      </c>
      <c r="O27" s="17" t="s">
        <v>111</v>
      </c>
      <c r="P27" s="17"/>
      <c r="Q27" s="17" t="s">
        <v>96</v>
      </c>
      <c r="R27" s="60">
        <v>75</v>
      </c>
      <c r="S27" s="61" t="s">
        <v>1106</v>
      </c>
      <c r="T27" s="62" t="s">
        <v>955</v>
      </c>
      <c r="U27" s="63">
        <v>63056.9</v>
      </c>
      <c r="V27" s="63"/>
      <c r="W27" s="63"/>
      <c r="X27" s="63"/>
      <c r="Y27" s="63">
        <f t="shared" si="0"/>
        <v>63056.9</v>
      </c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5">
        <f t="shared" si="4"/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f t="shared" si="5"/>
        <v>0</v>
      </c>
      <c r="AX27" s="63">
        <f t="shared" si="1"/>
        <v>0</v>
      </c>
      <c r="AY27" s="63">
        <f t="shared" si="2"/>
        <v>0</v>
      </c>
      <c r="AZ27" s="66">
        <f t="shared" si="3"/>
        <v>63056.9</v>
      </c>
      <c r="BA27" s="66" t="s">
        <v>97</v>
      </c>
      <c r="BB27" s="17"/>
      <c r="BC27" s="17"/>
      <c r="BD27" s="17"/>
      <c r="BE27" s="17"/>
      <c r="BF27" s="17">
        <f t="shared" si="6"/>
        <v>0</v>
      </c>
    </row>
    <row r="28" spans="1:58" ht="127.5" hidden="1" customHeight="1">
      <c r="A28" s="17" t="s">
        <v>947</v>
      </c>
      <c r="B28" s="17"/>
      <c r="C28" s="17" t="s">
        <v>956</v>
      </c>
      <c r="D28" s="17" t="s">
        <v>925</v>
      </c>
      <c r="E28" s="17" t="s">
        <v>140</v>
      </c>
      <c r="F28" s="17" t="s">
        <v>945</v>
      </c>
      <c r="G28" s="87" t="s">
        <v>965</v>
      </c>
      <c r="H28" s="17" t="s">
        <v>1101</v>
      </c>
      <c r="I28" s="17"/>
      <c r="J28" s="17"/>
      <c r="K28" s="17" t="s">
        <v>103</v>
      </c>
      <c r="L28" s="17"/>
      <c r="M28" s="17"/>
      <c r="N28" s="82">
        <v>1</v>
      </c>
      <c r="O28" s="17" t="s">
        <v>111</v>
      </c>
      <c r="P28" s="17"/>
      <c r="Q28" s="17" t="s">
        <v>96</v>
      </c>
      <c r="R28" s="60">
        <v>75</v>
      </c>
      <c r="S28" s="61" t="s">
        <v>1106</v>
      </c>
      <c r="T28" s="62" t="s">
        <v>955</v>
      </c>
      <c r="U28" s="63">
        <v>81601.14</v>
      </c>
      <c r="V28" s="63"/>
      <c r="W28" s="63"/>
      <c r="X28" s="63"/>
      <c r="Y28" s="63">
        <f t="shared" si="0"/>
        <v>81601.14</v>
      </c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5">
        <f t="shared" si="4"/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f t="shared" si="5"/>
        <v>0</v>
      </c>
      <c r="AX28" s="63">
        <f t="shared" si="1"/>
        <v>0</v>
      </c>
      <c r="AY28" s="63">
        <f t="shared" si="2"/>
        <v>0</v>
      </c>
      <c r="AZ28" s="66">
        <f t="shared" si="3"/>
        <v>81601.14</v>
      </c>
      <c r="BA28" s="66" t="s">
        <v>97</v>
      </c>
      <c r="BB28" s="17"/>
      <c r="BC28" s="17"/>
      <c r="BD28" s="17"/>
      <c r="BE28" s="17"/>
      <c r="BF28" s="17">
        <f t="shared" si="6"/>
        <v>0</v>
      </c>
    </row>
    <row r="29" spans="1:58" ht="59.25" hidden="1" customHeight="1">
      <c r="A29" s="17" t="s">
        <v>947</v>
      </c>
      <c r="B29" s="17"/>
      <c r="C29" s="17" t="s">
        <v>957</v>
      </c>
      <c r="D29" s="17" t="s">
        <v>925</v>
      </c>
      <c r="E29" s="17" t="s">
        <v>140</v>
      </c>
      <c r="F29" s="17" t="s">
        <v>945</v>
      </c>
      <c r="G29" s="87" t="s">
        <v>965</v>
      </c>
      <c r="H29" s="17" t="s">
        <v>1101</v>
      </c>
      <c r="I29" s="17"/>
      <c r="J29" s="17"/>
      <c r="K29" s="17" t="s">
        <v>103</v>
      </c>
      <c r="L29" s="17"/>
      <c r="M29" s="17"/>
      <c r="N29" s="82">
        <v>1</v>
      </c>
      <c r="O29" s="17" t="s">
        <v>111</v>
      </c>
      <c r="P29" s="17"/>
      <c r="Q29" s="17" t="s">
        <v>96</v>
      </c>
      <c r="R29" s="60">
        <v>75</v>
      </c>
      <c r="S29" s="61" t="s">
        <v>1106</v>
      </c>
      <c r="T29" s="62" t="s">
        <v>955</v>
      </c>
      <c r="U29" s="63">
        <v>19547.87</v>
      </c>
      <c r="V29" s="63"/>
      <c r="W29" s="63"/>
      <c r="X29" s="63"/>
      <c r="Y29" s="63">
        <f t="shared" si="0"/>
        <v>19547.87</v>
      </c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5">
        <f t="shared" si="4"/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f t="shared" si="5"/>
        <v>0</v>
      </c>
      <c r="AX29" s="63">
        <f t="shared" si="1"/>
        <v>0</v>
      </c>
      <c r="AY29" s="63">
        <f t="shared" si="2"/>
        <v>0</v>
      </c>
      <c r="AZ29" s="66">
        <f t="shared" si="3"/>
        <v>19547.87</v>
      </c>
      <c r="BA29" s="66" t="s">
        <v>97</v>
      </c>
      <c r="BB29" s="17"/>
      <c r="BC29" s="17"/>
      <c r="BD29" s="17"/>
      <c r="BE29" s="17"/>
      <c r="BF29" s="17">
        <f t="shared" si="6"/>
        <v>0</v>
      </c>
    </row>
    <row r="30" spans="1:58" ht="109.5" hidden="1" customHeight="1">
      <c r="A30" s="17" t="s">
        <v>947</v>
      </c>
      <c r="B30" s="17"/>
      <c r="C30" s="17" t="s">
        <v>958</v>
      </c>
      <c r="D30" s="17" t="s">
        <v>925</v>
      </c>
      <c r="E30" s="17" t="s">
        <v>140</v>
      </c>
      <c r="F30" s="17" t="s">
        <v>945</v>
      </c>
      <c r="G30" s="87" t="s">
        <v>965</v>
      </c>
      <c r="H30" s="17" t="s">
        <v>1101</v>
      </c>
      <c r="I30" s="17"/>
      <c r="J30" s="17"/>
      <c r="K30" s="17" t="s">
        <v>103</v>
      </c>
      <c r="L30" s="17"/>
      <c r="M30" s="17"/>
      <c r="N30" s="82">
        <v>1</v>
      </c>
      <c r="O30" s="17" t="s">
        <v>111</v>
      </c>
      <c r="P30" s="17"/>
      <c r="Q30" s="17" t="s">
        <v>96</v>
      </c>
      <c r="R30" s="60">
        <v>75</v>
      </c>
      <c r="S30" s="61" t="s">
        <v>1106</v>
      </c>
      <c r="T30" s="62" t="s">
        <v>955</v>
      </c>
      <c r="U30" s="63">
        <v>4807.91</v>
      </c>
      <c r="V30" s="63"/>
      <c r="W30" s="63"/>
      <c r="X30" s="63"/>
      <c r="Y30" s="63">
        <f t="shared" si="0"/>
        <v>4807.91</v>
      </c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5">
        <f t="shared" si="4"/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f t="shared" si="5"/>
        <v>0</v>
      </c>
      <c r="AX30" s="63">
        <f t="shared" si="1"/>
        <v>0</v>
      </c>
      <c r="AY30" s="63">
        <f t="shared" si="2"/>
        <v>0</v>
      </c>
      <c r="AZ30" s="66">
        <f t="shared" si="3"/>
        <v>4807.91</v>
      </c>
      <c r="BA30" s="66" t="s">
        <v>97</v>
      </c>
      <c r="BB30" s="17"/>
      <c r="BC30" s="17"/>
      <c r="BD30" s="17"/>
      <c r="BE30" s="17"/>
      <c r="BF30" s="17">
        <f t="shared" si="6"/>
        <v>0</v>
      </c>
    </row>
    <row r="31" spans="1:58" ht="123" hidden="1" customHeight="1">
      <c r="A31" s="17" t="s">
        <v>959</v>
      </c>
      <c r="B31" s="17"/>
      <c r="C31" s="17" t="s">
        <v>960</v>
      </c>
      <c r="D31" s="17" t="s">
        <v>961</v>
      </c>
      <c r="E31" s="17" t="s">
        <v>140</v>
      </c>
      <c r="F31" s="17" t="s">
        <v>945</v>
      </c>
      <c r="G31" s="87" t="s">
        <v>965</v>
      </c>
      <c r="H31" s="17" t="s">
        <v>1099</v>
      </c>
      <c r="I31" s="17"/>
      <c r="J31" s="17"/>
      <c r="K31" s="17" t="s">
        <v>103</v>
      </c>
      <c r="L31" s="17"/>
      <c r="M31" s="17"/>
      <c r="N31" s="82">
        <v>1</v>
      </c>
      <c r="O31" s="17" t="s">
        <v>111</v>
      </c>
      <c r="P31" s="17"/>
      <c r="Q31" s="17" t="s">
        <v>96</v>
      </c>
      <c r="R31" s="60" t="str">
        <f t="shared" ref="R31:R37" si="7">+MID(S31,1,2)</f>
        <v>73</v>
      </c>
      <c r="S31" s="61" t="s">
        <v>505</v>
      </c>
      <c r="T31" s="62" t="str">
        <f>+VLOOKUP(S31,Filtros!$G$8:$H$501,2,FALSE)</f>
        <v>Fiscalización e Inspecciones Técnicas</v>
      </c>
      <c r="U31" s="63">
        <v>14300</v>
      </c>
      <c r="V31" s="63"/>
      <c r="W31" s="63"/>
      <c r="X31" s="63"/>
      <c r="Y31" s="63">
        <f t="shared" si="0"/>
        <v>14300</v>
      </c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5">
        <f t="shared" si="4"/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f t="shared" si="5"/>
        <v>0</v>
      </c>
      <c r="AX31" s="63">
        <f t="shared" si="1"/>
        <v>0</v>
      </c>
      <c r="AY31" s="63">
        <f t="shared" si="2"/>
        <v>0</v>
      </c>
      <c r="AZ31" s="66">
        <f t="shared" si="3"/>
        <v>14300</v>
      </c>
      <c r="BA31" s="66" t="s">
        <v>97</v>
      </c>
      <c r="BB31" s="17"/>
      <c r="BC31" s="17"/>
      <c r="BD31" s="17"/>
      <c r="BE31" s="17"/>
      <c r="BF31" s="17">
        <f t="shared" si="6"/>
        <v>0</v>
      </c>
    </row>
    <row r="32" spans="1:58" ht="107.25" hidden="1" customHeight="1">
      <c r="A32" s="17" t="s">
        <v>959</v>
      </c>
      <c r="B32" s="17"/>
      <c r="C32" s="17" t="s">
        <v>962</v>
      </c>
      <c r="D32" s="17" t="s">
        <v>963</v>
      </c>
      <c r="E32" s="17" t="s">
        <v>140</v>
      </c>
      <c r="F32" s="17" t="s">
        <v>945</v>
      </c>
      <c r="G32" s="87" t="s">
        <v>965</v>
      </c>
      <c r="H32" s="17" t="s">
        <v>1099</v>
      </c>
      <c r="I32" s="17"/>
      <c r="J32" s="17"/>
      <c r="K32" s="17" t="s">
        <v>103</v>
      </c>
      <c r="L32" s="17"/>
      <c r="M32" s="17"/>
      <c r="N32" s="82">
        <v>1</v>
      </c>
      <c r="O32" s="17" t="s">
        <v>111</v>
      </c>
      <c r="P32" s="17"/>
      <c r="Q32" s="17" t="s">
        <v>96</v>
      </c>
      <c r="R32" s="60" t="str">
        <f t="shared" si="7"/>
        <v>73</v>
      </c>
      <c r="S32" s="61" t="s">
        <v>506</v>
      </c>
      <c r="T32" s="62" t="str">
        <f>+VLOOKUP(S32,Filtros!$G$8:$H$501,2,FALSE)</f>
        <v>Estudio y Diseño de Proyectos</v>
      </c>
      <c r="U32" s="63">
        <v>165412.4</v>
      </c>
      <c r="V32" s="63"/>
      <c r="W32" s="63"/>
      <c r="X32" s="63"/>
      <c r="Y32" s="63">
        <f t="shared" si="0"/>
        <v>165412.4</v>
      </c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5">
        <f t="shared" si="4"/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f t="shared" si="5"/>
        <v>0</v>
      </c>
      <c r="AX32" s="63">
        <f t="shared" si="1"/>
        <v>0</v>
      </c>
      <c r="AY32" s="63">
        <f t="shared" si="2"/>
        <v>0</v>
      </c>
      <c r="AZ32" s="66">
        <f t="shared" si="3"/>
        <v>165412.4</v>
      </c>
      <c r="BA32" s="66" t="s">
        <v>97</v>
      </c>
      <c r="BB32" s="17"/>
      <c r="BC32" s="17"/>
      <c r="BD32" s="17"/>
      <c r="BE32" s="17"/>
      <c r="BF32" s="17">
        <f t="shared" si="6"/>
        <v>0</v>
      </c>
    </row>
    <row r="33" spans="1:58" ht="96.75" hidden="1" customHeight="1">
      <c r="A33" s="17" t="s">
        <v>959</v>
      </c>
      <c r="B33" s="101"/>
      <c r="C33" s="17" t="s">
        <v>964</v>
      </c>
      <c r="D33" s="17" t="s">
        <v>925</v>
      </c>
      <c r="E33" s="17" t="s">
        <v>140</v>
      </c>
      <c r="F33" s="17" t="s">
        <v>945</v>
      </c>
      <c r="G33" s="17" t="s">
        <v>965</v>
      </c>
      <c r="H33" s="17" t="s">
        <v>1099</v>
      </c>
      <c r="I33" s="17"/>
      <c r="J33" s="17"/>
      <c r="K33" s="17" t="s">
        <v>103</v>
      </c>
      <c r="L33" s="17"/>
      <c r="M33" s="17"/>
      <c r="N33" s="82">
        <v>1</v>
      </c>
      <c r="O33" s="17" t="s">
        <v>111</v>
      </c>
      <c r="P33" s="17"/>
      <c r="Q33" s="17" t="s">
        <v>105</v>
      </c>
      <c r="R33" s="60" t="str">
        <f t="shared" si="7"/>
        <v>73</v>
      </c>
      <c r="S33" s="61" t="s">
        <v>506</v>
      </c>
      <c r="T33" s="62" t="str">
        <f>+VLOOKUP(S33,Filtros!$G$8:$H$501,2,FALSE)</f>
        <v>Estudio y Diseño de Proyectos</v>
      </c>
      <c r="U33" s="63">
        <v>21000</v>
      </c>
      <c r="V33" s="63"/>
      <c r="W33" s="63"/>
      <c r="X33" s="63"/>
      <c r="Y33" s="63">
        <f t="shared" si="0"/>
        <v>21000</v>
      </c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5">
        <f t="shared" si="4"/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f t="shared" si="5"/>
        <v>0</v>
      </c>
      <c r="AX33" s="63">
        <f t="shared" si="1"/>
        <v>0</v>
      </c>
      <c r="AY33" s="63">
        <f t="shared" si="2"/>
        <v>0</v>
      </c>
      <c r="AZ33" s="66">
        <f t="shared" si="3"/>
        <v>21000</v>
      </c>
      <c r="BA33" s="66" t="s">
        <v>97</v>
      </c>
      <c r="BB33" s="17"/>
      <c r="BC33" s="17"/>
      <c r="BD33" s="17"/>
      <c r="BE33" s="17"/>
      <c r="BF33" s="17">
        <f t="shared" si="6"/>
        <v>0</v>
      </c>
    </row>
    <row r="34" spans="1:58" ht="102.75" hidden="1" customHeight="1">
      <c r="A34" s="17" t="s">
        <v>959</v>
      </c>
      <c r="B34" s="102"/>
      <c r="C34" s="17" t="s">
        <v>966</v>
      </c>
      <c r="D34" s="17" t="s">
        <v>925</v>
      </c>
      <c r="E34" s="17" t="s">
        <v>140</v>
      </c>
      <c r="F34" s="17" t="s">
        <v>945</v>
      </c>
      <c r="G34" s="17" t="s">
        <v>965</v>
      </c>
      <c r="H34" s="17" t="s">
        <v>1099</v>
      </c>
      <c r="I34" s="17"/>
      <c r="J34" s="17"/>
      <c r="K34" s="17" t="s">
        <v>103</v>
      </c>
      <c r="L34" s="17"/>
      <c r="M34" s="17"/>
      <c r="N34" s="82">
        <v>1</v>
      </c>
      <c r="O34" s="17" t="s">
        <v>111</v>
      </c>
      <c r="P34" s="17"/>
      <c r="Q34" s="17" t="s">
        <v>96</v>
      </c>
      <c r="R34" s="60" t="str">
        <f t="shared" si="7"/>
        <v>73</v>
      </c>
      <c r="S34" s="61" t="s">
        <v>506</v>
      </c>
      <c r="T34" s="62" t="str">
        <f>+VLOOKUP(S34,Filtros!$G$8:$H$501,2,FALSE)</f>
        <v>Estudio y Diseño de Proyectos</v>
      </c>
      <c r="U34" s="63">
        <v>22000</v>
      </c>
      <c r="V34" s="63"/>
      <c r="W34" s="63"/>
      <c r="X34" s="63"/>
      <c r="Y34" s="63">
        <f t="shared" si="0"/>
        <v>22000</v>
      </c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5">
        <f t="shared" si="4"/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f t="shared" si="5"/>
        <v>0</v>
      </c>
      <c r="AX34" s="63">
        <f t="shared" si="1"/>
        <v>0</v>
      </c>
      <c r="AY34" s="63">
        <f t="shared" si="2"/>
        <v>0</v>
      </c>
      <c r="AZ34" s="66">
        <f t="shared" si="3"/>
        <v>22000</v>
      </c>
      <c r="BA34" s="66" t="s">
        <v>97</v>
      </c>
      <c r="BB34" s="17"/>
      <c r="BC34" s="17"/>
      <c r="BD34" s="17"/>
      <c r="BE34" s="17"/>
      <c r="BF34" s="17">
        <f t="shared" si="6"/>
        <v>0</v>
      </c>
    </row>
    <row r="35" spans="1:58" ht="102.75" hidden="1" customHeight="1">
      <c r="A35" s="17" t="s">
        <v>959</v>
      </c>
      <c r="B35" s="17"/>
      <c r="C35" s="17" t="s">
        <v>967</v>
      </c>
      <c r="D35" s="17" t="s">
        <v>925</v>
      </c>
      <c r="E35" s="17" t="s">
        <v>140</v>
      </c>
      <c r="F35" s="17" t="s">
        <v>945</v>
      </c>
      <c r="G35" s="17" t="s">
        <v>965</v>
      </c>
      <c r="H35" s="17" t="s">
        <v>1099</v>
      </c>
      <c r="I35" s="17"/>
      <c r="J35" s="17"/>
      <c r="K35" s="17" t="s">
        <v>103</v>
      </c>
      <c r="L35" s="17"/>
      <c r="M35" s="17"/>
      <c r="N35" s="82">
        <v>1</v>
      </c>
      <c r="O35" s="17" t="s">
        <v>111</v>
      </c>
      <c r="P35" s="17"/>
      <c r="Q35" s="17" t="s">
        <v>96</v>
      </c>
      <c r="R35" s="60" t="str">
        <f t="shared" si="7"/>
        <v>73</v>
      </c>
      <c r="S35" s="61" t="s">
        <v>506</v>
      </c>
      <c r="T35" s="62" t="str">
        <f>+VLOOKUP(S35,Filtros!$G$8:$H$501,2,FALSE)</f>
        <v>Estudio y Diseño de Proyectos</v>
      </c>
      <c r="U35" s="63">
        <v>26725</v>
      </c>
      <c r="V35" s="63"/>
      <c r="W35" s="63"/>
      <c r="X35" s="63"/>
      <c r="Y35" s="63">
        <f t="shared" si="0"/>
        <v>26725</v>
      </c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5">
        <f t="shared" si="4"/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f t="shared" si="5"/>
        <v>0</v>
      </c>
      <c r="AX35" s="63">
        <f t="shared" si="1"/>
        <v>0</v>
      </c>
      <c r="AY35" s="63">
        <f t="shared" si="2"/>
        <v>0</v>
      </c>
      <c r="AZ35" s="66">
        <f t="shared" si="3"/>
        <v>26725</v>
      </c>
      <c r="BA35" s="66" t="s">
        <v>97</v>
      </c>
      <c r="BB35" s="17"/>
      <c r="BC35" s="17"/>
      <c r="BD35" s="17"/>
      <c r="BE35" s="17"/>
      <c r="BF35" s="17">
        <f t="shared" si="6"/>
        <v>0</v>
      </c>
    </row>
    <row r="36" spans="1:58" ht="100.5" hidden="1" customHeight="1">
      <c r="A36" s="17" t="s">
        <v>959</v>
      </c>
      <c r="B36" s="17"/>
      <c r="C36" s="17" t="s">
        <v>968</v>
      </c>
      <c r="D36" s="17" t="s">
        <v>925</v>
      </c>
      <c r="E36" s="17" t="s">
        <v>140</v>
      </c>
      <c r="F36" s="17" t="s">
        <v>945</v>
      </c>
      <c r="G36" s="17" t="s">
        <v>965</v>
      </c>
      <c r="H36" s="17" t="s">
        <v>1099</v>
      </c>
      <c r="I36" s="17"/>
      <c r="J36" s="17"/>
      <c r="K36" s="17" t="s">
        <v>103</v>
      </c>
      <c r="L36" s="17"/>
      <c r="M36" s="17"/>
      <c r="N36" s="82">
        <v>1</v>
      </c>
      <c r="O36" s="17" t="s">
        <v>111</v>
      </c>
      <c r="P36" s="17"/>
      <c r="Q36" s="17" t="s">
        <v>96</v>
      </c>
      <c r="R36" s="60" t="str">
        <f t="shared" si="7"/>
        <v>73</v>
      </c>
      <c r="S36" s="61" t="s">
        <v>506</v>
      </c>
      <c r="T36" s="62" t="str">
        <f>+VLOOKUP(S36,Filtros!$G$8:$H$501,2,FALSE)</f>
        <v>Estudio y Diseño de Proyectos</v>
      </c>
      <c r="U36" s="63">
        <v>23000</v>
      </c>
      <c r="V36" s="63"/>
      <c r="W36" s="63"/>
      <c r="X36" s="63"/>
      <c r="Y36" s="63">
        <f t="shared" si="0"/>
        <v>23000</v>
      </c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5">
        <f t="shared" si="4"/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f t="shared" si="5"/>
        <v>0</v>
      </c>
      <c r="AX36" s="63">
        <f t="shared" si="1"/>
        <v>0</v>
      </c>
      <c r="AY36" s="63">
        <f t="shared" si="2"/>
        <v>0</v>
      </c>
      <c r="AZ36" s="66">
        <f t="shared" si="3"/>
        <v>23000</v>
      </c>
      <c r="BA36" s="66" t="s">
        <v>97</v>
      </c>
      <c r="BB36" s="17"/>
      <c r="BC36" s="17"/>
      <c r="BD36" s="17"/>
      <c r="BE36" s="17"/>
      <c r="BF36" s="17">
        <f t="shared" si="6"/>
        <v>0</v>
      </c>
    </row>
    <row r="37" spans="1:58" ht="93.75" hidden="1" customHeight="1">
      <c r="A37" s="17" t="s">
        <v>959</v>
      </c>
      <c r="B37" s="17"/>
      <c r="C37" s="17" t="s">
        <v>969</v>
      </c>
      <c r="D37" s="17" t="s">
        <v>925</v>
      </c>
      <c r="E37" s="17" t="s">
        <v>140</v>
      </c>
      <c r="F37" s="17" t="s">
        <v>945</v>
      </c>
      <c r="G37" s="17" t="s">
        <v>965</v>
      </c>
      <c r="H37" s="17" t="s">
        <v>1099</v>
      </c>
      <c r="I37" s="17"/>
      <c r="J37" s="17"/>
      <c r="K37" s="17" t="s">
        <v>103</v>
      </c>
      <c r="L37" s="17"/>
      <c r="M37" s="17"/>
      <c r="N37" s="82">
        <v>1</v>
      </c>
      <c r="O37" s="17" t="s">
        <v>111</v>
      </c>
      <c r="P37" s="17"/>
      <c r="Q37" s="17" t="s">
        <v>96</v>
      </c>
      <c r="R37" s="60" t="str">
        <f t="shared" si="7"/>
        <v>73</v>
      </c>
      <c r="S37" s="61" t="s">
        <v>500</v>
      </c>
      <c r="T37" s="62" t="str">
        <f>+VLOOKUP(S37,Filtros!$G$8:$H$501,2,FALSE)</f>
        <v>Vehículos (Arrendamiento)</v>
      </c>
      <c r="U37" s="63">
        <v>35633.519999999997</v>
      </c>
      <c r="V37" s="63"/>
      <c r="W37" s="63"/>
      <c r="X37" s="63"/>
      <c r="Y37" s="63">
        <f t="shared" si="0"/>
        <v>35633.519999999997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5">
        <f t="shared" si="4"/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f t="shared" si="5"/>
        <v>0</v>
      </c>
      <c r="AX37" s="63">
        <f t="shared" si="1"/>
        <v>0</v>
      </c>
      <c r="AY37" s="63">
        <f t="shared" si="2"/>
        <v>0</v>
      </c>
      <c r="AZ37" s="66">
        <f t="shared" si="3"/>
        <v>35633.519999999997</v>
      </c>
      <c r="BA37" s="66" t="s">
        <v>97</v>
      </c>
      <c r="BB37" s="17"/>
      <c r="BC37" s="17"/>
      <c r="BD37" s="17"/>
      <c r="BE37" s="17"/>
      <c r="BF37" s="17">
        <f t="shared" si="6"/>
        <v>0</v>
      </c>
    </row>
    <row r="38" spans="1:58" ht="117" hidden="1" customHeight="1">
      <c r="A38" s="17" t="s">
        <v>959</v>
      </c>
      <c r="B38" s="17"/>
      <c r="C38" s="17" t="s">
        <v>1264</v>
      </c>
      <c r="D38" s="17" t="s">
        <v>925</v>
      </c>
      <c r="E38" s="17" t="s">
        <v>140</v>
      </c>
      <c r="F38" s="17" t="s">
        <v>945</v>
      </c>
      <c r="G38" s="17" t="s">
        <v>965</v>
      </c>
      <c r="H38" s="17" t="s">
        <v>1099</v>
      </c>
      <c r="I38" s="17"/>
      <c r="J38" s="17"/>
      <c r="K38" s="17"/>
      <c r="L38" s="17"/>
      <c r="M38" s="17"/>
      <c r="N38" s="82"/>
      <c r="O38" s="17"/>
      <c r="P38" s="17"/>
      <c r="Q38" s="17"/>
      <c r="R38" s="60" t="str">
        <f t="shared" ref="R38" si="8">+MID(S38,1,2)</f>
        <v>73</v>
      </c>
      <c r="S38" s="61" t="s">
        <v>506</v>
      </c>
      <c r="T38" s="62" t="str">
        <f>+VLOOKUP(S38,Filtros!$G$8:$H$501,2,FALSE)</f>
        <v>Estudio y Diseño de Proyectos</v>
      </c>
      <c r="U38" s="63">
        <v>29739</v>
      </c>
      <c r="V38" s="63"/>
      <c r="W38" s="63"/>
      <c r="X38" s="63"/>
      <c r="Y38" s="63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5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6"/>
      <c r="BA38" s="66"/>
      <c r="BB38" s="17"/>
      <c r="BC38" s="17"/>
      <c r="BD38" s="17"/>
      <c r="BE38" s="17"/>
      <c r="BF38" s="17"/>
    </row>
    <row r="39" spans="1:58" ht="112.5" hidden="1" customHeight="1">
      <c r="A39" s="17" t="s">
        <v>959</v>
      </c>
      <c r="B39" s="17"/>
      <c r="C39" s="17" t="s">
        <v>970</v>
      </c>
      <c r="D39" s="17" t="s">
        <v>925</v>
      </c>
      <c r="E39" s="17" t="s">
        <v>140</v>
      </c>
      <c r="F39" s="17" t="s">
        <v>945</v>
      </c>
      <c r="G39" s="17" t="s">
        <v>965</v>
      </c>
      <c r="H39" s="17" t="s">
        <v>1099</v>
      </c>
      <c r="I39" s="17"/>
      <c r="J39" s="17"/>
      <c r="K39" s="17" t="s">
        <v>103</v>
      </c>
      <c r="L39" s="17"/>
      <c r="M39" s="17"/>
      <c r="N39" s="82">
        <v>1</v>
      </c>
      <c r="O39" s="17" t="s">
        <v>117</v>
      </c>
      <c r="P39" s="17"/>
      <c r="Q39" s="17"/>
      <c r="R39" s="60">
        <v>75</v>
      </c>
      <c r="S39" s="61" t="s">
        <v>1121</v>
      </c>
      <c r="T39" s="62" t="s">
        <v>971</v>
      </c>
      <c r="U39" s="63">
        <v>33636.29</v>
      </c>
      <c r="V39" s="63"/>
      <c r="W39" s="63"/>
      <c r="X39" s="63"/>
      <c r="Y39" s="63">
        <f t="shared" si="0"/>
        <v>33636.29</v>
      </c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5">
        <f t="shared" si="4"/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f t="shared" si="5"/>
        <v>0</v>
      </c>
      <c r="AX39" s="63">
        <f t="shared" si="1"/>
        <v>0</v>
      </c>
      <c r="AY39" s="63">
        <f t="shared" si="2"/>
        <v>0</v>
      </c>
      <c r="AZ39" s="66">
        <f t="shared" si="3"/>
        <v>33636.29</v>
      </c>
      <c r="BA39" s="66" t="s">
        <v>97</v>
      </c>
      <c r="BB39" s="17"/>
      <c r="BC39" s="17"/>
      <c r="BD39" s="17"/>
      <c r="BE39" s="17"/>
      <c r="BF39" s="17">
        <f t="shared" si="6"/>
        <v>0</v>
      </c>
    </row>
    <row r="40" spans="1:58" ht="150" hidden="1" customHeight="1">
      <c r="A40" s="17" t="s">
        <v>959</v>
      </c>
      <c r="B40" s="17"/>
      <c r="C40" s="17" t="s">
        <v>972</v>
      </c>
      <c r="D40" s="17" t="s">
        <v>925</v>
      </c>
      <c r="E40" s="17" t="s">
        <v>140</v>
      </c>
      <c r="F40" s="17" t="s">
        <v>945</v>
      </c>
      <c r="G40" s="17" t="s">
        <v>965</v>
      </c>
      <c r="H40" s="17" t="s">
        <v>1099</v>
      </c>
      <c r="I40" s="17"/>
      <c r="J40" s="17"/>
      <c r="K40" s="17" t="s">
        <v>103</v>
      </c>
      <c r="L40" s="17"/>
      <c r="M40" s="17"/>
      <c r="N40" s="82">
        <v>1</v>
      </c>
      <c r="O40" s="17" t="s">
        <v>117</v>
      </c>
      <c r="P40" s="17"/>
      <c r="Q40" s="17"/>
      <c r="R40" s="60">
        <v>75</v>
      </c>
      <c r="S40" s="61" t="s">
        <v>1106</v>
      </c>
      <c r="T40" s="62" t="s">
        <v>973</v>
      </c>
      <c r="U40" s="63">
        <v>243626.43</v>
      </c>
      <c r="V40" s="63"/>
      <c r="W40" s="63"/>
      <c r="X40" s="63"/>
      <c r="Y40" s="63">
        <f t="shared" si="0"/>
        <v>243626.43</v>
      </c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5">
        <f t="shared" si="4"/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f t="shared" si="5"/>
        <v>0</v>
      </c>
      <c r="AX40" s="63">
        <f t="shared" si="1"/>
        <v>0</v>
      </c>
      <c r="AY40" s="63">
        <f t="shared" si="2"/>
        <v>0</v>
      </c>
      <c r="AZ40" s="66">
        <f t="shared" si="3"/>
        <v>243626.43</v>
      </c>
      <c r="BA40" s="66" t="s">
        <v>97</v>
      </c>
      <c r="BB40" s="17"/>
      <c r="BC40" s="17"/>
      <c r="BD40" s="17"/>
      <c r="BE40" s="17"/>
      <c r="BF40" s="17">
        <f t="shared" si="6"/>
        <v>0</v>
      </c>
    </row>
    <row r="41" spans="1:58" ht="71.25" hidden="1" customHeight="1">
      <c r="A41" s="17"/>
      <c r="B41" s="91"/>
      <c r="C41" s="88" t="s">
        <v>984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82">
        <v>1</v>
      </c>
      <c r="O41" s="17"/>
      <c r="P41" s="17"/>
      <c r="Q41" s="17"/>
      <c r="R41" s="60"/>
      <c r="S41" s="61"/>
      <c r="T41" s="62" t="e">
        <f>+VLOOKUP(S41,Filtros!$G$8:$H$501,2,FALSE)</f>
        <v>#N/A</v>
      </c>
      <c r="U41" s="63">
        <v>6782.88</v>
      </c>
      <c r="V41" s="63"/>
      <c r="W41" s="63"/>
      <c r="X41" s="63"/>
      <c r="Y41" s="63">
        <f t="shared" ref="Y41:Y48" si="9">+U41+V41-W41+X41</f>
        <v>6782.88</v>
      </c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5">
        <f t="shared" ref="AL41:AL46" si="10">SUM(Z41:AK41)</f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f t="shared" ref="AW41:AW48" si="11">+Y41*Z41</f>
        <v>0</v>
      </c>
      <c r="AX41" s="63">
        <f t="shared" ref="AX41:AX46" si="12">+Z41*AA41</f>
        <v>0</v>
      </c>
      <c r="AY41" s="63">
        <f t="shared" ref="AY41:AY46" si="13">SUM(AM41:AX41)</f>
        <v>0</v>
      </c>
      <c r="AZ41" s="66">
        <f t="shared" ref="AZ41:AZ46" si="14">+Y41-AY41</f>
        <v>6782.88</v>
      </c>
      <c r="BA41" s="66" t="s">
        <v>97</v>
      </c>
      <c r="BB41" s="17"/>
      <c r="BC41" s="17"/>
      <c r="BD41" s="17"/>
      <c r="BE41" s="17"/>
      <c r="BF41" s="17">
        <f t="shared" ref="BF41:BF46" si="15">SUM(BB41:BD41)</f>
        <v>0</v>
      </c>
    </row>
    <row r="42" spans="1:58" ht="125.25" customHeight="1">
      <c r="A42" s="17" t="s">
        <v>986</v>
      </c>
      <c r="B42" s="92"/>
      <c r="C42" s="17" t="s">
        <v>985</v>
      </c>
      <c r="D42" s="17"/>
      <c r="E42" s="17" t="s">
        <v>130</v>
      </c>
      <c r="F42" s="17" t="s">
        <v>945</v>
      </c>
      <c r="G42" s="17" t="s">
        <v>987</v>
      </c>
      <c r="H42" s="17" t="s">
        <v>1103</v>
      </c>
      <c r="I42" s="17"/>
      <c r="J42" s="17"/>
      <c r="K42" s="17"/>
      <c r="L42" s="17"/>
      <c r="M42" s="17"/>
      <c r="N42" s="82">
        <v>1</v>
      </c>
      <c r="O42" s="17"/>
      <c r="P42" s="17"/>
      <c r="Q42" s="17"/>
      <c r="R42" s="60">
        <v>76</v>
      </c>
      <c r="S42" s="61" t="s">
        <v>505</v>
      </c>
      <c r="T42" s="62" t="str">
        <f>+VLOOKUP(S42,Filtros!$G$8:$H$501,2,FALSE)</f>
        <v>Fiscalización e Inspecciones Técnicas</v>
      </c>
      <c r="U42" s="63">
        <v>40450</v>
      </c>
      <c r="V42" s="63"/>
      <c r="W42" s="63"/>
      <c r="X42" s="63"/>
      <c r="Y42" s="63">
        <f t="shared" si="9"/>
        <v>40450</v>
      </c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5">
        <f t="shared" si="10"/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f t="shared" si="11"/>
        <v>0</v>
      </c>
      <c r="AX42" s="63">
        <f t="shared" si="12"/>
        <v>0</v>
      </c>
      <c r="AY42" s="63">
        <f t="shared" si="13"/>
        <v>0</v>
      </c>
      <c r="AZ42" s="66">
        <f t="shared" si="14"/>
        <v>40450</v>
      </c>
      <c r="BA42" s="66" t="s">
        <v>97</v>
      </c>
      <c r="BB42" s="17"/>
      <c r="BC42" s="17"/>
      <c r="BD42" s="17"/>
      <c r="BE42" s="17"/>
      <c r="BF42" s="17">
        <f t="shared" si="15"/>
        <v>0</v>
      </c>
    </row>
    <row r="43" spans="1:58" ht="113.25" customHeight="1">
      <c r="A43" s="17" t="s">
        <v>986</v>
      </c>
      <c r="B43" s="17"/>
      <c r="C43" s="17" t="s">
        <v>988</v>
      </c>
      <c r="D43" s="17"/>
      <c r="E43" s="17" t="s">
        <v>130</v>
      </c>
      <c r="F43" s="17" t="s">
        <v>945</v>
      </c>
      <c r="G43" s="17" t="s">
        <v>987</v>
      </c>
      <c r="H43" s="17" t="s">
        <v>1103</v>
      </c>
      <c r="I43" s="17"/>
      <c r="J43" s="17"/>
      <c r="K43" s="17"/>
      <c r="L43" s="17"/>
      <c r="M43" s="17"/>
      <c r="N43" s="82">
        <v>1</v>
      </c>
      <c r="O43" s="17"/>
      <c r="P43" s="17"/>
      <c r="Q43" s="17"/>
      <c r="R43" s="60">
        <v>73</v>
      </c>
      <c r="S43" s="61" t="s">
        <v>506</v>
      </c>
      <c r="T43" s="62" t="str">
        <f>+VLOOKUP(S43,Filtros!$G$8:$H$501,2,FALSE)</f>
        <v>Estudio y Diseño de Proyectos</v>
      </c>
      <c r="U43" s="63">
        <v>16218.13</v>
      </c>
      <c r="V43" s="63"/>
      <c r="W43" s="63"/>
      <c r="X43" s="63"/>
      <c r="Y43" s="63">
        <f t="shared" si="9"/>
        <v>16218.13</v>
      </c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5">
        <f t="shared" si="10"/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f t="shared" si="11"/>
        <v>0</v>
      </c>
      <c r="AX43" s="63">
        <f t="shared" si="12"/>
        <v>0</v>
      </c>
      <c r="AY43" s="63">
        <f t="shared" si="13"/>
        <v>0</v>
      </c>
      <c r="AZ43" s="66">
        <f t="shared" si="14"/>
        <v>16218.13</v>
      </c>
      <c r="BA43" s="66" t="s">
        <v>97</v>
      </c>
      <c r="BB43" s="17"/>
      <c r="BC43" s="17"/>
      <c r="BD43" s="17"/>
      <c r="BE43" s="17"/>
      <c r="BF43" s="17">
        <f t="shared" si="15"/>
        <v>0</v>
      </c>
    </row>
    <row r="44" spans="1:58" ht="78.75" customHeight="1">
      <c r="A44" s="17" t="s">
        <v>986</v>
      </c>
      <c r="B44" s="17"/>
      <c r="C44" s="17" t="s">
        <v>1209</v>
      </c>
      <c r="D44" s="17" t="s">
        <v>925</v>
      </c>
      <c r="E44" s="17" t="s">
        <v>130</v>
      </c>
      <c r="F44" s="17" t="s">
        <v>945</v>
      </c>
      <c r="G44" s="17" t="s">
        <v>987</v>
      </c>
      <c r="H44" s="17" t="s">
        <v>1103</v>
      </c>
      <c r="I44" s="17"/>
      <c r="J44" s="17"/>
      <c r="K44" s="17"/>
      <c r="L44" s="17"/>
      <c r="M44" s="17"/>
      <c r="N44" s="82">
        <v>1</v>
      </c>
      <c r="O44" s="17"/>
      <c r="P44" s="17"/>
      <c r="Q44" s="17"/>
      <c r="R44" s="60">
        <v>73</v>
      </c>
      <c r="S44" s="61" t="s">
        <v>506</v>
      </c>
      <c r="T44" s="62" t="str">
        <f>+VLOOKUP(S44,Filtros!$G$8:$H$501,2,FALSE)</f>
        <v>Estudio y Diseño de Proyectos</v>
      </c>
      <c r="U44" s="63">
        <v>30090</v>
      </c>
      <c r="V44" s="63"/>
      <c r="W44" s="63"/>
      <c r="X44" s="63"/>
      <c r="Y44" s="63">
        <f t="shared" si="9"/>
        <v>30090</v>
      </c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5">
        <f t="shared" si="10"/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f t="shared" si="11"/>
        <v>0</v>
      </c>
      <c r="AX44" s="63">
        <f t="shared" si="12"/>
        <v>0</v>
      </c>
      <c r="AY44" s="63">
        <f t="shared" si="13"/>
        <v>0</v>
      </c>
      <c r="AZ44" s="66">
        <f t="shared" si="14"/>
        <v>30090</v>
      </c>
      <c r="BA44" s="66" t="s">
        <v>97</v>
      </c>
      <c r="BB44" s="17"/>
      <c r="BC44" s="17"/>
      <c r="BD44" s="17"/>
      <c r="BE44" s="17"/>
      <c r="BF44" s="17">
        <f t="shared" si="15"/>
        <v>0</v>
      </c>
    </row>
    <row r="45" spans="1:58" ht="60" customHeight="1">
      <c r="A45" s="17" t="s">
        <v>986</v>
      </c>
      <c r="B45" s="17"/>
      <c r="C45" s="17" t="s">
        <v>989</v>
      </c>
      <c r="D45" s="17" t="s">
        <v>1037</v>
      </c>
      <c r="E45" s="17" t="s">
        <v>130</v>
      </c>
      <c r="F45" s="17" t="s">
        <v>945</v>
      </c>
      <c r="G45" s="17" t="s">
        <v>990</v>
      </c>
      <c r="H45" s="17" t="s">
        <v>1103</v>
      </c>
      <c r="I45" s="17"/>
      <c r="J45" s="17"/>
      <c r="K45" s="17"/>
      <c r="L45" s="17"/>
      <c r="M45" s="17"/>
      <c r="N45" s="82">
        <v>1</v>
      </c>
      <c r="O45" s="17"/>
      <c r="P45" s="17"/>
      <c r="Q45" s="17"/>
      <c r="R45" s="60">
        <v>73</v>
      </c>
      <c r="S45" s="61" t="s">
        <v>506</v>
      </c>
      <c r="T45" s="62" t="str">
        <f>+VLOOKUP(S45,Filtros!$G$8:$H$501,2,FALSE)</f>
        <v>Estudio y Diseño de Proyectos</v>
      </c>
      <c r="U45" s="63">
        <v>100000</v>
      </c>
      <c r="V45" s="63"/>
      <c r="W45" s="63"/>
      <c r="X45" s="63"/>
      <c r="Y45" s="63">
        <f t="shared" si="9"/>
        <v>100000</v>
      </c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5">
        <f t="shared" si="10"/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f t="shared" si="11"/>
        <v>0</v>
      </c>
      <c r="AX45" s="63">
        <f t="shared" si="12"/>
        <v>0</v>
      </c>
      <c r="AY45" s="63">
        <f t="shared" si="13"/>
        <v>0</v>
      </c>
      <c r="AZ45" s="66">
        <f t="shared" si="14"/>
        <v>100000</v>
      </c>
      <c r="BA45" s="66" t="s">
        <v>97</v>
      </c>
      <c r="BB45" s="17"/>
      <c r="BC45" s="17"/>
      <c r="BD45" s="17"/>
      <c r="BE45" s="17"/>
      <c r="BF45" s="17">
        <f t="shared" si="15"/>
        <v>0</v>
      </c>
    </row>
    <row r="46" spans="1:58" ht="98.25" customHeight="1">
      <c r="A46" s="17" t="s">
        <v>986</v>
      </c>
      <c r="B46" s="17"/>
      <c r="C46" s="17" t="s">
        <v>991</v>
      </c>
      <c r="D46" s="17" t="s">
        <v>1038</v>
      </c>
      <c r="E46" s="17" t="s">
        <v>130</v>
      </c>
      <c r="F46" s="17" t="s">
        <v>945</v>
      </c>
      <c r="G46" s="17" t="s">
        <v>990</v>
      </c>
      <c r="H46" s="17" t="s">
        <v>1103</v>
      </c>
      <c r="I46" s="17"/>
      <c r="J46" s="17"/>
      <c r="K46" s="17"/>
      <c r="L46" s="17"/>
      <c r="M46" s="17"/>
      <c r="N46" s="82">
        <v>1</v>
      </c>
      <c r="O46" s="17"/>
      <c r="P46" s="17"/>
      <c r="Q46" s="17"/>
      <c r="R46" s="60">
        <v>73</v>
      </c>
      <c r="S46" s="61" t="s">
        <v>506</v>
      </c>
      <c r="T46" s="62" t="str">
        <f>+VLOOKUP(S46,Filtros!$G$8:$H$501,2,FALSE)</f>
        <v>Estudio y Diseño de Proyectos</v>
      </c>
      <c r="U46" s="63">
        <f>55999.5-U48</f>
        <v>29788.7</v>
      </c>
      <c r="V46" s="63"/>
      <c r="W46" s="63"/>
      <c r="X46" s="63"/>
      <c r="Y46" s="63">
        <f t="shared" si="9"/>
        <v>29788.7</v>
      </c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5">
        <f t="shared" si="10"/>
        <v>0</v>
      </c>
      <c r="AM46" s="63">
        <v>0</v>
      </c>
      <c r="AN46" s="63">
        <v>0</v>
      </c>
      <c r="AO46" s="63">
        <v>0</v>
      </c>
      <c r="AP46" s="63">
        <v>0</v>
      </c>
      <c r="AQ46" s="63">
        <v>0</v>
      </c>
      <c r="AR46" s="63">
        <v>0</v>
      </c>
      <c r="AS46" s="63">
        <v>0</v>
      </c>
      <c r="AT46" s="63">
        <v>0</v>
      </c>
      <c r="AU46" s="63">
        <v>0</v>
      </c>
      <c r="AV46" s="63">
        <v>0</v>
      </c>
      <c r="AW46" s="63">
        <f t="shared" si="11"/>
        <v>0</v>
      </c>
      <c r="AX46" s="63">
        <f t="shared" si="12"/>
        <v>0</v>
      </c>
      <c r="AY46" s="63">
        <f t="shared" si="13"/>
        <v>0</v>
      </c>
      <c r="AZ46" s="66">
        <f t="shared" si="14"/>
        <v>29788.7</v>
      </c>
      <c r="BA46" s="66" t="s">
        <v>97</v>
      </c>
      <c r="BB46" s="17"/>
      <c r="BC46" s="17"/>
      <c r="BD46" s="17"/>
      <c r="BE46" s="17"/>
      <c r="BF46" s="17">
        <f t="shared" si="15"/>
        <v>0</v>
      </c>
    </row>
    <row r="47" spans="1:58" ht="98.25" customHeight="1">
      <c r="A47" s="17" t="s">
        <v>986</v>
      </c>
      <c r="B47" s="17"/>
      <c r="C47" s="17" t="s">
        <v>1261</v>
      </c>
      <c r="D47" s="17"/>
      <c r="E47" s="17" t="s">
        <v>130</v>
      </c>
      <c r="F47" s="17" t="s">
        <v>945</v>
      </c>
      <c r="G47" s="17" t="s">
        <v>990</v>
      </c>
      <c r="H47" s="17" t="s">
        <v>1103</v>
      </c>
      <c r="I47" s="17"/>
      <c r="J47" s="17"/>
      <c r="K47" s="17"/>
      <c r="L47" s="17"/>
      <c r="M47" s="17"/>
      <c r="N47" s="82"/>
      <c r="O47" s="17"/>
      <c r="P47" s="17"/>
      <c r="Q47" s="17"/>
      <c r="R47" s="60">
        <v>73</v>
      </c>
      <c r="S47" s="61" t="s">
        <v>506</v>
      </c>
      <c r="T47" s="62" t="str">
        <f>+VLOOKUP(S47,Filtros!$G$8:$H$501,2,FALSE)</f>
        <v>Estudio y Diseño de Proyectos</v>
      </c>
      <c r="U47" s="63">
        <v>15000.5</v>
      </c>
      <c r="V47" s="63"/>
      <c r="W47" s="63"/>
      <c r="X47" s="63"/>
      <c r="Y47" s="63">
        <f t="shared" si="9"/>
        <v>15000.5</v>
      </c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5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>
        <f t="shared" si="11"/>
        <v>0</v>
      </c>
      <c r="AX47" s="63"/>
      <c r="AY47" s="63"/>
      <c r="AZ47" s="66"/>
      <c r="BA47" s="66"/>
      <c r="BB47" s="17"/>
      <c r="BC47" s="17"/>
      <c r="BD47" s="17"/>
      <c r="BE47" s="17"/>
      <c r="BF47" s="17"/>
    </row>
    <row r="48" spans="1:58" ht="124.5" customHeight="1">
      <c r="A48" s="17" t="s">
        <v>986</v>
      </c>
      <c r="B48" s="17"/>
      <c r="C48" s="17" t="s">
        <v>1260</v>
      </c>
      <c r="D48" s="17"/>
      <c r="E48" s="17" t="s">
        <v>130</v>
      </c>
      <c r="F48" s="17" t="s">
        <v>945</v>
      </c>
      <c r="G48" s="17" t="s">
        <v>990</v>
      </c>
      <c r="H48" s="17" t="s">
        <v>1103</v>
      </c>
      <c r="I48" s="17"/>
      <c r="J48" s="17"/>
      <c r="K48" s="17"/>
      <c r="L48" s="17"/>
      <c r="M48" s="17"/>
      <c r="N48" s="82"/>
      <c r="O48" s="17"/>
      <c r="P48" s="17"/>
      <c r="Q48" s="17"/>
      <c r="R48" s="60">
        <v>73</v>
      </c>
      <c r="S48" s="61" t="s">
        <v>506</v>
      </c>
      <c r="T48" s="62" t="str">
        <f>+VLOOKUP(S48,Filtros!$G$8:$H$501,2,FALSE)</f>
        <v>Estudio y Diseño de Proyectos</v>
      </c>
      <c r="U48" s="63">
        <v>26210.799999999999</v>
      </c>
      <c r="V48" s="63"/>
      <c r="W48" s="63"/>
      <c r="X48" s="63"/>
      <c r="Y48" s="63">
        <f t="shared" si="9"/>
        <v>26210.799999999999</v>
      </c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5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>
        <f t="shared" si="11"/>
        <v>0</v>
      </c>
      <c r="AX48" s="63"/>
      <c r="AY48" s="63"/>
      <c r="AZ48" s="66"/>
      <c r="BA48" s="66"/>
      <c r="BB48" s="17"/>
      <c r="BC48" s="17"/>
      <c r="BD48" s="17"/>
      <c r="BE48" s="17"/>
      <c r="BF48" s="17"/>
    </row>
    <row r="49" spans="1:58" ht="126.75" customHeight="1">
      <c r="A49" s="17" t="s">
        <v>986</v>
      </c>
      <c r="B49" s="17"/>
      <c r="C49" s="17" t="s">
        <v>992</v>
      </c>
      <c r="D49" s="17"/>
      <c r="E49" s="17" t="s">
        <v>130</v>
      </c>
      <c r="F49" s="17" t="s">
        <v>945</v>
      </c>
      <c r="G49" s="17" t="s">
        <v>990</v>
      </c>
      <c r="H49" s="17" t="s">
        <v>1103</v>
      </c>
      <c r="I49" s="17"/>
      <c r="J49" s="17"/>
      <c r="K49" s="17"/>
      <c r="L49" s="17"/>
      <c r="M49" s="17"/>
      <c r="N49" s="82">
        <v>1</v>
      </c>
      <c r="O49" s="17"/>
      <c r="P49" s="17"/>
      <c r="Q49" s="17"/>
      <c r="R49" s="60">
        <v>73</v>
      </c>
      <c r="S49" s="61" t="s">
        <v>527</v>
      </c>
      <c r="T49" s="62" t="str">
        <f>+VLOOKUP(S49,Filtros!$G$8:$H$501,2,FALSE)</f>
        <v>Insumos,   Materiales   y   Suministros   para   Construcción,   Electricidad,   Plomería,   Carpintería,   Señalización   Vial,
Navegación, Contra Incendios y Placas</v>
      </c>
      <c r="U49" s="63">
        <v>250000</v>
      </c>
      <c r="V49" s="63"/>
      <c r="W49" s="63"/>
      <c r="X49" s="63"/>
      <c r="Y49" s="63">
        <f t="shared" ref="Y49:Y54" si="16">+U49+V49-W49+X49</f>
        <v>250000</v>
      </c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5">
        <f t="shared" ref="AL49:AL54" si="17">SUM(Z49:AK49)</f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f t="shared" ref="AW49:AW54" si="18">+Y49*Z49</f>
        <v>0</v>
      </c>
      <c r="AX49" s="63">
        <f t="shared" ref="AX49:AX54" si="19">+Z49*AA49</f>
        <v>0</v>
      </c>
      <c r="AY49" s="63">
        <f t="shared" ref="AY49:AY54" si="20">SUM(AM49:AX49)</f>
        <v>0</v>
      </c>
      <c r="AZ49" s="66">
        <f t="shared" ref="AZ49:AZ54" si="21">+Y49-AY49</f>
        <v>250000</v>
      </c>
      <c r="BA49" s="66" t="s">
        <v>97</v>
      </c>
      <c r="BB49" s="17"/>
      <c r="BC49" s="17"/>
      <c r="BD49" s="17"/>
      <c r="BE49" s="17"/>
      <c r="BF49" s="17">
        <f t="shared" ref="BF49:BF54" si="22">SUM(BB49:BD49)</f>
        <v>0</v>
      </c>
    </row>
    <row r="50" spans="1:58" ht="144" customHeight="1">
      <c r="A50" s="17" t="s">
        <v>986</v>
      </c>
      <c r="B50" s="17"/>
      <c r="C50" s="17" t="s">
        <v>993</v>
      </c>
      <c r="D50" s="17"/>
      <c r="E50" s="17" t="s">
        <v>130</v>
      </c>
      <c r="F50" s="17" t="s">
        <v>945</v>
      </c>
      <c r="G50" s="17" t="s">
        <v>990</v>
      </c>
      <c r="H50" s="17" t="s">
        <v>1103</v>
      </c>
      <c r="I50" s="17"/>
      <c r="J50" s="17"/>
      <c r="K50" s="17"/>
      <c r="L50" s="17"/>
      <c r="M50" s="17"/>
      <c r="N50" s="82">
        <v>1</v>
      </c>
      <c r="O50" s="17"/>
      <c r="P50" s="17"/>
      <c r="Q50" s="17"/>
      <c r="R50" s="60">
        <v>75</v>
      </c>
      <c r="S50" s="61"/>
      <c r="T50" s="62" t="s">
        <v>994</v>
      </c>
      <c r="U50" s="63">
        <v>69518.3</v>
      </c>
      <c r="V50" s="63"/>
      <c r="W50" s="63"/>
      <c r="X50" s="63"/>
      <c r="Y50" s="63">
        <f t="shared" si="16"/>
        <v>69518.3</v>
      </c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5">
        <f t="shared" si="17"/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f t="shared" si="18"/>
        <v>0</v>
      </c>
      <c r="AX50" s="63">
        <f t="shared" si="19"/>
        <v>0</v>
      </c>
      <c r="AY50" s="63">
        <f t="shared" si="20"/>
        <v>0</v>
      </c>
      <c r="AZ50" s="66">
        <f t="shared" si="21"/>
        <v>69518.3</v>
      </c>
      <c r="BA50" s="66" t="s">
        <v>97</v>
      </c>
      <c r="BB50" s="17"/>
      <c r="BC50" s="17"/>
      <c r="BD50" s="17"/>
      <c r="BE50" s="17"/>
      <c r="BF50" s="17">
        <f t="shared" si="22"/>
        <v>0</v>
      </c>
    </row>
    <row r="51" spans="1:58" ht="147.75" customHeight="1">
      <c r="A51" s="17" t="s">
        <v>986</v>
      </c>
      <c r="B51" s="17"/>
      <c r="C51" s="17" t="s">
        <v>995</v>
      </c>
      <c r="D51" s="17"/>
      <c r="E51" s="17" t="s">
        <v>130</v>
      </c>
      <c r="F51" s="17" t="s">
        <v>945</v>
      </c>
      <c r="G51" s="17" t="s">
        <v>990</v>
      </c>
      <c r="H51" s="17" t="s">
        <v>1103</v>
      </c>
      <c r="I51" s="17"/>
      <c r="J51" s="17"/>
      <c r="K51" s="17"/>
      <c r="L51" s="17"/>
      <c r="M51" s="17"/>
      <c r="N51" s="82">
        <v>1</v>
      </c>
      <c r="O51" s="17"/>
      <c r="P51" s="17"/>
      <c r="Q51" s="17"/>
      <c r="R51" s="60">
        <v>75</v>
      </c>
      <c r="S51" s="61"/>
      <c r="T51" s="62" t="s">
        <v>994</v>
      </c>
      <c r="U51" s="63">
        <v>69694.039999999994</v>
      </c>
      <c r="V51" s="63"/>
      <c r="W51" s="63"/>
      <c r="X51" s="63"/>
      <c r="Y51" s="63">
        <f t="shared" si="16"/>
        <v>69694.039999999994</v>
      </c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5">
        <f t="shared" si="17"/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f t="shared" si="18"/>
        <v>0</v>
      </c>
      <c r="AX51" s="63">
        <f t="shared" si="19"/>
        <v>0</v>
      </c>
      <c r="AY51" s="63">
        <f t="shared" si="20"/>
        <v>0</v>
      </c>
      <c r="AZ51" s="66">
        <f t="shared" si="21"/>
        <v>69694.039999999994</v>
      </c>
      <c r="BA51" s="66" t="s">
        <v>97</v>
      </c>
      <c r="BB51" s="17"/>
      <c r="BC51" s="17"/>
      <c r="BD51" s="17"/>
      <c r="BE51" s="17"/>
      <c r="BF51" s="17">
        <f t="shared" si="22"/>
        <v>0</v>
      </c>
    </row>
    <row r="52" spans="1:58" ht="160.5" customHeight="1">
      <c r="A52" s="17" t="s">
        <v>986</v>
      </c>
      <c r="B52" s="17"/>
      <c r="C52" s="17" t="s">
        <v>996</v>
      </c>
      <c r="D52" s="17"/>
      <c r="E52" s="17" t="s">
        <v>130</v>
      </c>
      <c r="F52" s="17" t="s">
        <v>945</v>
      </c>
      <c r="G52" s="17" t="s">
        <v>990</v>
      </c>
      <c r="H52" s="17" t="s">
        <v>1103</v>
      </c>
      <c r="I52" s="17"/>
      <c r="J52" s="17"/>
      <c r="K52" s="17"/>
      <c r="L52" s="17"/>
      <c r="M52" s="17"/>
      <c r="N52" s="82">
        <v>1</v>
      </c>
      <c r="O52" s="17"/>
      <c r="P52" s="17"/>
      <c r="Q52" s="17"/>
      <c r="R52" s="60">
        <v>75</v>
      </c>
      <c r="S52" s="61"/>
      <c r="T52" s="62" t="s">
        <v>994</v>
      </c>
      <c r="U52" s="63">
        <v>62412.75</v>
      </c>
      <c r="V52" s="63"/>
      <c r="W52" s="63"/>
      <c r="X52" s="63"/>
      <c r="Y52" s="63">
        <f t="shared" si="16"/>
        <v>62412.75</v>
      </c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5">
        <f t="shared" si="17"/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f t="shared" si="18"/>
        <v>0</v>
      </c>
      <c r="AX52" s="63">
        <f t="shared" si="19"/>
        <v>0</v>
      </c>
      <c r="AY52" s="63">
        <f t="shared" si="20"/>
        <v>0</v>
      </c>
      <c r="AZ52" s="66">
        <f t="shared" si="21"/>
        <v>62412.75</v>
      </c>
      <c r="BA52" s="66" t="s">
        <v>97</v>
      </c>
      <c r="BB52" s="17"/>
      <c r="BC52" s="17"/>
      <c r="BD52" s="17"/>
      <c r="BE52" s="17"/>
      <c r="BF52" s="17">
        <f t="shared" si="22"/>
        <v>0</v>
      </c>
    </row>
    <row r="53" spans="1:58" ht="152.25" customHeight="1">
      <c r="A53" s="17" t="s">
        <v>986</v>
      </c>
      <c r="B53" s="17"/>
      <c r="C53" s="17" t="s">
        <v>997</v>
      </c>
      <c r="D53" s="17"/>
      <c r="E53" s="17" t="s">
        <v>130</v>
      </c>
      <c r="F53" s="17" t="s">
        <v>945</v>
      </c>
      <c r="G53" s="17" t="s">
        <v>990</v>
      </c>
      <c r="H53" s="17" t="s">
        <v>1103</v>
      </c>
      <c r="I53" s="17"/>
      <c r="J53" s="17"/>
      <c r="K53" s="17"/>
      <c r="L53" s="17"/>
      <c r="M53" s="17"/>
      <c r="N53" s="82">
        <v>1</v>
      </c>
      <c r="O53" s="17"/>
      <c r="P53" s="17"/>
      <c r="Q53" s="17"/>
      <c r="R53" s="60">
        <v>75</v>
      </c>
      <c r="S53" s="61" t="s">
        <v>1108</v>
      </c>
      <c r="T53" s="62" t="s">
        <v>994</v>
      </c>
      <c r="U53" s="63">
        <v>148052.06</v>
      </c>
      <c r="V53" s="63"/>
      <c r="W53" s="63"/>
      <c r="X53" s="63"/>
      <c r="Y53" s="63">
        <f t="shared" si="16"/>
        <v>148052.06</v>
      </c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5">
        <f t="shared" si="17"/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f t="shared" si="18"/>
        <v>0</v>
      </c>
      <c r="AX53" s="63">
        <f t="shared" si="19"/>
        <v>0</v>
      </c>
      <c r="AY53" s="63">
        <f t="shared" si="20"/>
        <v>0</v>
      </c>
      <c r="AZ53" s="66">
        <f t="shared" si="21"/>
        <v>148052.06</v>
      </c>
      <c r="BA53" s="66" t="s">
        <v>97</v>
      </c>
      <c r="BB53" s="17"/>
      <c r="BC53" s="17"/>
      <c r="BD53" s="17"/>
      <c r="BE53" s="17"/>
      <c r="BF53" s="17">
        <f t="shared" si="22"/>
        <v>0</v>
      </c>
    </row>
    <row r="54" spans="1:58" ht="134.25" customHeight="1">
      <c r="A54" s="17" t="s">
        <v>986</v>
      </c>
      <c r="B54" s="17"/>
      <c r="C54" s="17" t="s">
        <v>998</v>
      </c>
      <c r="D54" s="17"/>
      <c r="E54" s="17" t="s">
        <v>140</v>
      </c>
      <c r="F54" s="17" t="s">
        <v>945</v>
      </c>
      <c r="G54" s="17" t="s">
        <v>965</v>
      </c>
      <c r="H54" s="17" t="s">
        <v>1103</v>
      </c>
      <c r="I54" s="17"/>
      <c r="J54" s="17"/>
      <c r="K54" s="17"/>
      <c r="L54" s="17"/>
      <c r="M54" s="17"/>
      <c r="N54" s="82">
        <v>1</v>
      </c>
      <c r="O54" s="17"/>
      <c r="P54" s="17"/>
      <c r="Q54" s="17"/>
      <c r="R54" s="60">
        <v>75</v>
      </c>
      <c r="S54" s="61" t="s">
        <v>1108</v>
      </c>
      <c r="T54" s="62" t="s">
        <v>994</v>
      </c>
      <c r="U54" s="63">
        <v>198036.57</v>
      </c>
      <c r="V54" s="63"/>
      <c r="W54" s="63"/>
      <c r="X54" s="63"/>
      <c r="Y54" s="63">
        <f t="shared" si="16"/>
        <v>198036.57</v>
      </c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5">
        <f t="shared" si="17"/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f t="shared" si="18"/>
        <v>0</v>
      </c>
      <c r="AX54" s="63">
        <f t="shared" si="19"/>
        <v>0</v>
      </c>
      <c r="AY54" s="63">
        <f t="shared" si="20"/>
        <v>0</v>
      </c>
      <c r="AZ54" s="66">
        <f t="shared" si="21"/>
        <v>198036.57</v>
      </c>
      <c r="BA54" s="66" t="s">
        <v>97</v>
      </c>
      <c r="BB54" s="17"/>
      <c r="BC54" s="17"/>
      <c r="BD54" s="17"/>
      <c r="BE54" s="17"/>
      <c r="BF54" s="17">
        <f t="shared" si="22"/>
        <v>0</v>
      </c>
    </row>
    <row r="55" spans="1:58" ht="150" customHeight="1">
      <c r="A55" s="17" t="s">
        <v>986</v>
      </c>
      <c r="B55" s="17"/>
      <c r="C55" s="17" t="s">
        <v>999</v>
      </c>
      <c r="D55" s="17"/>
      <c r="E55" s="17" t="s">
        <v>140</v>
      </c>
      <c r="F55" s="17" t="s">
        <v>945</v>
      </c>
      <c r="G55" s="17" t="s">
        <v>965</v>
      </c>
      <c r="H55" s="17" t="s">
        <v>1103</v>
      </c>
      <c r="I55" s="17"/>
      <c r="J55" s="17"/>
      <c r="K55" s="17"/>
      <c r="L55" s="17"/>
      <c r="M55" s="17"/>
      <c r="N55" s="82">
        <v>1</v>
      </c>
      <c r="O55" s="17"/>
      <c r="P55" s="17"/>
      <c r="Q55" s="17"/>
      <c r="R55" s="60">
        <v>75</v>
      </c>
      <c r="S55" s="61" t="s">
        <v>1108</v>
      </c>
      <c r="T55" s="62" t="s">
        <v>994</v>
      </c>
      <c r="U55" s="63">
        <v>127415.61</v>
      </c>
      <c r="V55" s="63"/>
      <c r="W55" s="63"/>
      <c r="X55" s="63"/>
      <c r="Y55" s="63">
        <f t="shared" ref="Y55:Y62" si="23">+U55+V55-W55+X55</f>
        <v>127415.61</v>
      </c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5">
        <f t="shared" ref="AL55:AL62" si="24">SUM(Z55:AK55)</f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f t="shared" ref="AW55:AW62" si="25">+Y55*Z55</f>
        <v>0</v>
      </c>
      <c r="AX55" s="63">
        <f t="shared" ref="AX55:AX62" si="26">+Z55*AA55</f>
        <v>0</v>
      </c>
      <c r="AY55" s="63">
        <f t="shared" ref="AY55:AY62" si="27">SUM(AM55:AX55)</f>
        <v>0</v>
      </c>
      <c r="AZ55" s="66">
        <f t="shared" ref="AZ55:AZ62" si="28">+Y55-AY55</f>
        <v>127415.61</v>
      </c>
      <c r="BA55" s="66" t="s">
        <v>97</v>
      </c>
      <c r="BB55" s="17"/>
      <c r="BC55" s="17"/>
      <c r="BD55" s="17"/>
      <c r="BE55" s="17"/>
      <c r="BF55" s="17">
        <f t="shared" ref="BF55:BF62" si="29">SUM(BB55:BD55)</f>
        <v>0</v>
      </c>
    </row>
    <row r="56" spans="1:58" ht="150" customHeight="1">
      <c r="A56" s="17" t="s">
        <v>986</v>
      </c>
      <c r="B56" s="17"/>
      <c r="C56" s="17" t="s">
        <v>1000</v>
      </c>
      <c r="D56" s="17"/>
      <c r="E56" s="17" t="s">
        <v>130</v>
      </c>
      <c r="F56" s="17" t="s">
        <v>945</v>
      </c>
      <c r="G56" s="17" t="s">
        <v>990</v>
      </c>
      <c r="H56" s="17" t="s">
        <v>1103</v>
      </c>
      <c r="I56" s="17"/>
      <c r="J56" s="17"/>
      <c r="K56" s="17"/>
      <c r="L56" s="17"/>
      <c r="M56" s="17"/>
      <c r="N56" s="82">
        <v>1</v>
      </c>
      <c r="O56" s="17"/>
      <c r="P56" s="17"/>
      <c r="Q56" s="17"/>
      <c r="R56" s="60">
        <v>75</v>
      </c>
      <c r="S56" s="61" t="s">
        <v>1108</v>
      </c>
      <c r="T56" s="62" t="s">
        <v>994</v>
      </c>
      <c r="U56" s="63">
        <v>38000</v>
      </c>
      <c r="V56" s="63"/>
      <c r="W56" s="63"/>
      <c r="X56" s="63"/>
      <c r="Y56" s="63">
        <f t="shared" si="23"/>
        <v>38000</v>
      </c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5">
        <f t="shared" si="24"/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f t="shared" si="25"/>
        <v>0</v>
      </c>
      <c r="AX56" s="63">
        <f t="shared" si="26"/>
        <v>0</v>
      </c>
      <c r="AY56" s="63">
        <f t="shared" si="27"/>
        <v>0</v>
      </c>
      <c r="AZ56" s="66">
        <f t="shared" si="28"/>
        <v>38000</v>
      </c>
      <c r="BA56" s="66" t="s">
        <v>97</v>
      </c>
      <c r="BB56" s="17"/>
      <c r="BC56" s="17"/>
      <c r="BD56" s="17"/>
      <c r="BE56" s="17"/>
      <c r="BF56" s="17">
        <f t="shared" si="29"/>
        <v>0</v>
      </c>
    </row>
    <row r="57" spans="1:58" ht="131.25" customHeight="1">
      <c r="A57" s="17" t="s">
        <v>986</v>
      </c>
      <c r="B57" s="17"/>
      <c r="C57" s="17" t="s">
        <v>1001</v>
      </c>
      <c r="D57" s="17"/>
      <c r="E57" s="17" t="s">
        <v>130</v>
      </c>
      <c r="F57" s="17" t="s">
        <v>945</v>
      </c>
      <c r="G57" s="17" t="s">
        <v>990</v>
      </c>
      <c r="H57" s="17" t="s">
        <v>1103</v>
      </c>
      <c r="I57" s="17"/>
      <c r="J57" s="17"/>
      <c r="K57" s="17"/>
      <c r="L57" s="17"/>
      <c r="M57" s="17"/>
      <c r="N57" s="82">
        <v>1</v>
      </c>
      <c r="O57" s="17"/>
      <c r="P57" s="17"/>
      <c r="Q57" s="17"/>
      <c r="R57" s="60">
        <v>75</v>
      </c>
      <c r="S57" s="61" t="s">
        <v>1108</v>
      </c>
      <c r="T57" s="62" t="s">
        <v>994</v>
      </c>
      <c r="U57" s="63">
        <v>1304.23</v>
      </c>
      <c r="V57" s="63"/>
      <c r="W57" s="63"/>
      <c r="X57" s="63"/>
      <c r="Y57" s="63">
        <f t="shared" si="23"/>
        <v>1304.23</v>
      </c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5">
        <f t="shared" si="24"/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f t="shared" si="25"/>
        <v>0</v>
      </c>
      <c r="AX57" s="63">
        <f t="shared" si="26"/>
        <v>0</v>
      </c>
      <c r="AY57" s="63">
        <f t="shared" si="27"/>
        <v>0</v>
      </c>
      <c r="AZ57" s="66">
        <f t="shared" si="28"/>
        <v>1304.23</v>
      </c>
      <c r="BA57" s="66" t="s">
        <v>97</v>
      </c>
      <c r="BB57" s="17"/>
      <c r="BC57" s="17"/>
      <c r="BD57" s="17"/>
      <c r="BE57" s="17"/>
      <c r="BF57" s="17">
        <f t="shared" si="29"/>
        <v>0</v>
      </c>
    </row>
    <row r="58" spans="1:58" ht="141.75" customHeight="1">
      <c r="A58" s="17" t="s">
        <v>986</v>
      </c>
      <c r="B58" s="91"/>
      <c r="C58" s="17" t="s">
        <v>1002</v>
      </c>
      <c r="D58" s="17"/>
      <c r="E58" s="17" t="s">
        <v>130</v>
      </c>
      <c r="F58" s="17" t="s">
        <v>945</v>
      </c>
      <c r="G58" s="17" t="s">
        <v>990</v>
      </c>
      <c r="H58" s="17" t="s">
        <v>1103</v>
      </c>
      <c r="I58" s="17"/>
      <c r="J58" s="17"/>
      <c r="K58" s="17"/>
      <c r="L58" s="17"/>
      <c r="M58" s="17"/>
      <c r="N58" s="82">
        <v>1</v>
      </c>
      <c r="O58" s="17"/>
      <c r="P58" s="17"/>
      <c r="Q58" s="17"/>
      <c r="R58" s="60">
        <v>75</v>
      </c>
      <c r="S58" s="61" t="s">
        <v>1108</v>
      </c>
      <c r="T58" s="62" t="s">
        <v>994</v>
      </c>
      <c r="U58" s="63">
        <v>126000</v>
      </c>
      <c r="V58" s="63"/>
      <c r="W58" s="63"/>
      <c r="X58" s="63"/>
      <c r="Y58" s="63">
        <f t="shared" si="23"/>
        <v>126000</v>
      </c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5">
        <f t="shared" si="24"/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f t="shared" si="25"/>
        <v>0</v>
      </c>
      <c r="AX58" s="63">
        <f t="shared" si="26"/>
        <v>0</v>
      </c>
      <c r="AY58" s="63">
        <f t="shared" si="27"/>
        <v>0</v>
      </c>
      <c r="AZ58" s="66">
        <f t="shared" si="28"/>
        <v>126000</v>
      </c>
      <c r="BA58" s="66" t="s">
        <v>97</v>
      </c>
      <c r="BB58" s="17"/>
      <c r="BC58" s="17"/>
      <c r="BD58" s="17"/>
      <c r="BE58" s="17"/>
      <c r="BF58" s="17">
        <f t="shared" si="29"/>
        <v>0</v>
      </c>
    </row>
    <row r="59" spans="1:58" ht="139.5" customHeight="1">
      <c r="A59" s="17" t="s">
        <v>986</v>
      </c>
      <c r="B59" s="65"/>
      <c r="C59" s="17" t="s">
        <v>1003</v>
      </c>
      <c r="D59" s="17"/>
      <c r="E59" s="17" t="s">
        <v>130</v>
      </c>
      <c r="F59" s="17" t="s">
        <v>945</v>
      </c>
      <c r="G59" s="17" t="s">
        <v>965</v>
      </c>
      <c r="H59" s="17" t="s">
        <v>1103</v>
      </c>
      <c r="I59" s="17"/>
      <c r="J59" s="17"/>
      <c r="K59" s="17"/>
      <c r="L59" s="17"/>
      <c r="M59" s="17"/>
      <c r="N59" s="82">
        <v>1</v>
      </c>
      <c r="O59" s="17"/>
      <c r="P59" s="17"/>
      <c r="Q59" s="17"/>
      <c r="R59" s="60">
        <v>75</v>
      </c>
      <c r="S59" s="61" t="s">
        <v>1108</v>
      </c>
      <c r="T59" s="62" t="s">
        <v>994</v>
      </c>
      <c r="U59" s="63">
        <v>33000</v>
      </c>
      <c r="V59" s="63"/>
      <c r="W59" s="63"/>
      <c r="X59" s="63"/>
      <c r="Y59" s="63">
        <f t="shared" si="23"/>
        <v>33000</v>
      </c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5">
        <f t="shared" si="24"/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f t="shared" si="25"/>
        <v>0</v>
      </c>
      <c r="AX59" s="63">
        <f t="shared" si="26"/>
        <v>0</v>
      </c>
      <c r="AY59" s="63">
        <f t="shared" si="27"/>
        <v>0</v>
      </c>
      <c r="AZ59" s="66">
        <f t="shared" si="28"/>
        <v>33000</v>
      </c>
      <c r="BA59" s="66" t="s">
        <v>97</v>
      </c>
      <c r="BB59" s="17"/>
      <c r="BC59" s="17"/>
      <c r="BD59" s="17"/>
      <c r="BE59" s="17"/>
      <c r="BF59" s="17">
        <f t="shared" si="29"/>
        <v>0</v>
      </c>
    </row>
    <row r="60" spans="1:58" ht="138.75" customHeight="1">
      <c r="A60" s="17" t="s">
        <v>986</v>
      </c>
      <c r="B60" s="91"/>
      <c r="C60" s="17" t="s">
        <v>1004</v>
      </c>
      <c r="D60" s="17"/>
      <c r="E60" s="17" t="s">
        <v>130</v>
      </c>
      <c r="F60" s="17" t="s">
        <v>945</v>
      </c>
      <c r="G60" s="17" t="s">
        <v>990</v>
      </c>
      <c r="H60" s="17" t="s">
        <v>1103</v>
      </c>
      <c r="I60" s="17"/>
      <c r="J60" s="17"/>
      <c r="K60" s="17"/>
      <c r="L60" s="17"/>
      <c r="M60" s="17"/>
      <c r="N60" s="82">
        <v>1</v>
      </c>
      <c r="O60" s="17"/>
      <c r="P60" s="17"/>
      <c r="Q60" s="17"/>
      <c r="R60" s="60">
        <v>75</v>
      </c>
      <c r="S60" s="61" t="s">
        <v>1108</v>
      </c>
      <c r="T60" s="62" t="s">
        <v>994</v>
      </c>
      <c r="U60" s="63">
        <v>41000</v>
      </c>
      <c r="V60" s="63"/>
      <c r="W60" s="63"/>
      <c r="X60" s="63"/>
      <c r="Y60" s="63">
        <f t="shared" si="23"/>
        <v>41000</v>
      </c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5">
        <f t="shared" si="24"/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f t="shared" si="25"/>
        <v>0</v>
      </c>
      <c r="AX60" s="63">
        <f t="shared" si="26"/>
        <v>0</v>
      </c>
      <c r="AY60" s="63">
        <f t="shared" si="27"/>
        <v>0</v>
      </c>
      <c r="AZ60" s="66">
        <f t="shared" si="28"/>
        <v>41000</v>
      </c>
      <c r="BA60" s="66" t="s">
        <v>97</v>
      </c>
      <c r="BB60" s="17"/>
      <c r="BC60" s="17"/>
      <c r="BD60" s="17"/>
      <c r="BE60" s="17"/>
      <c r="BF60" s="17">
        <f t="shared" si="29"/>
        <v>0</v>
      </c>
    </row>
    <row r="61" spans="1:58" ht="96.75" customHeight="1">
      <c r="A61" s="17" t="s">
        <v>986</v>
      </c>
      <c r="B61" s="17"/>
      <c r="C61" s="17" t="s">
        <v>1005</v>
      </c>
      <c r="D61" s="17"/>
      <c r="E61" s="17" t="s">
        <v>130</v>
      </c>
      <c r="F61" s="17" t="s">
        <v>945</v>
      </c>
      <c r="G61" s="17" t="s">
        <v>1006</v>
      </c>
      <c r="H61" s="17" t="s">
        <v>1103</v>
      </c>
      <c r="I61" s="17"/>
      <c r="J61" s="17"/>
      <c r="K61" s="17"/>
      <c r="L61" s="17"/>
      <c r="M61" s="17"/>
      <c r="N61" s="82">
        <v>1</v>
      </c>
      <c r="O61" s="17"/>
      <c r="P61" s="17"/>
      <c r="Q61" s="17"/>
      <c r="R61" s="60" t="s">
        <v>1007</v>
      </c>
      <c r="S61" s="61" t="s">
        <v>1110</v>
      </c>
      <c r="T61" s="62" t="s">
        <v>1008</v>
      </c>
      <c r="U61" s="63">
        <v>1187424.49</v>
      </c>
      <c r="V61" s="63"/>
      <c r="W61" s="63"/>
      <c r="X61" s="63"/>
      <c r="Y61" s="63">
        <f t="shared" si="23"/>
        <v>1187424.49</v>
      </c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5">
        <f t="shared" si="24"/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f t="shared" si="25"/>
        <v>0</v>
      </c>
      <c r="AX61" s="63">
        <f t="shared" si="26"/>
        <v>0</v>
      </c>
      <c r="AY61" s="63">
        <f t="shared" si="27"/>
        <v>0</v>
      </c>
      <c r="AZ61" s="66">
        <f t="shared" si="28"/>
        <v>1187424.49</v>
      </c>
      <c r="BA61" s="66" t="s">
        <v>97</v>
      </c>
      <c r="BB61" s="17"/>
      <c r="BC61" s="17"/>
      <c r="BD61" s="17"/>
      <c r="BE61" s="17"/>
      <c r="BF61" s="17">
        <f t="shared" si="29"/>
        <v>0</v>
      </c>
    </row>
    <row r="62" spans="1:58" ht="126.75" customHeight="1">
      <c r="A62" s="17" t="s">
        <v>986</v>
      </c>
      <c r="B62" s="17"/>
      <c r="C62" s="17" t="s">
        <v>1009</v>
      </c>
      <c r="D62" s="17"/>
      <c r="E62" s="17" t="s">
        <v>130</v>
      </c>
      <c r="F62" s="17" t="s">
        <v>945</v>
      </c>
      <c r="G62" s="17" t="s">
        <v>987</v>
      </c>
      <c r="H62" s="17" t="s">
        <v>1103</v>
      </c>
      <c r="I62" s="17"/>
      <c r="J62" s="17"/>
      <c r="K62" s="17"/>
      <c r="L62" s="17"/>
      <c r="M62" s="17"/>
      <c r="N62" s="82">
        <v>1</v>
      </c>
      <c r="O62" s="17"/>
      <c r="P62" s="17"/>
      <c r="Q62" s="17"/>
      <c r="R62" s="60">
        <v>78</v>
      </c>
      <c r="S62" s="61" t="s">
        <v>563</v>
      </c>
      <c r="T62" s="62" t="s">
        <v>1010</v>
      </c>
      <c r="U62" s="63">
        <v>10000</v>
      </c>
      <c r="V62" s="63"/>
      <c r="W62" s="63"/>
      <c r="X62" s="63"/>
      <c r="Y62" s="63">
        <f t="shared" si="23"/>
        <v>10000</v>
      </c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5">
        <f t="shared" si="24"/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f t="shared" si="25"/>
        <v>0</v>
      </c>
      <c r="AX62" s="63">
        <f t="shared" si="26"/>
        <v>0</v>
      </c>
      <c r="AY62" s="63">
        <f t="shared" si="27"/>
        <v>0</v>
      </c>
      <c r="AZ62" s="66">
        <f t="shared" si="28"/>
        <v>10000</v>
      </c>
      <c r="BA62" s="66" t="s">
        <v>97</v>
      </c>
      <c r="BB62" s="17"/>
      <c r="BC62" s="17"/>
      <c r="BD62" s="17"/>
      <c r="BE62" s="17"/>
      <c r="BF62" s="17">
        <f t="shared" si="29"/>
        <v>0</v>
      </c>
    </row>
    <row r="63" spans="1:58" ht="91.5" hidden="1" customHeight="1">
      <c r="A63" s="97" t="s">
        <v>1087</v>
      </c>
      <c r="B63" s="89"/>
      <c r="C63" s="17" t="s">
        <v>1086</v>
      </c>
      <c r="D63" s="89"/>
      <c r="E63" s="17" t="s">
        <v>120</v>
      </c>
      <c r="F63" s="17" t="s">
        <v>976</v>
      </c>
      <c r="G63" s="17" t="s">
        <v>929</v>
      </c>
      <c r="H63" s="103" t="s">
        <v>1100</v>
      </c>
      <c r="I63" s="89"/>
      <c r="J63" s="89"/>
      <c r="K63" s="89"/>
      <c r="L63" s="89"/>
      <c r="M63" s="89"/>
      <c r="N63" s="98"/>
      <c r="O63" s="89"/>
      <c r="P63" s="89"/>
      <c r="Q63" s="89"/>
      <c r="R63" s="89"/>
      <c r="S63" s="61"/>
      <c r="T63" s="62" t="s">
        <v>1010</v>
      </c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</row>
    <row r="64" spans="1:58">
      <c r="J64" s="18"/>
      <c r="K64" s="18"/>
      <c r="L64" s="19"/>
      <c r="M64" s="20"/>
      <c r="N64" s="83"/>
      <c r="O64" s="20"/>
      <c r="P64" s="20"/>
      <c r="Q64" s="20"/>
      <c r="W64" s="20"/>
      <c r="X64" s="20"/>
    </row>
    <row r="65" spans="7:24">
      <c r="J65" s="11"/>
      <c r="K65" s="11"/>
      <c r="L65" s="21"/>
      <c r="M65" s="22"/>
      <c r="N65" s="84"/>
      <c r="O65" s="22"/>
      <c r="P65" s="22"/>
      <c r="Q65" s="22"/>
      <c r="W65" s="11"/>
      <c r="X65" s="11"/>
    </row>
    <row r="66" spans="7:24">
      <c r="J66" s="11"/>
      <c r="K66" s="11"/>
      <c r="L66" s="11"/>
      <c r="M66" s="22"/>
      <c r="N66" s="84"/>
      <c r="O66" s="22"/>
      <c r="P66" s="22"/>
      <c r="Q66" s="22"/>
      <c r="S66" s="29"/>
      <c r="T66" s="29"/>
      <c r="U66" s="29"/>
      <c r="V66" s="29"/>
      <c r="W66" s="30"/>
      <c r="X66" s="30"/>
    </row>
    <row r="68" spans="7:24">
      <c r="R68" s="27"/>
      <c r="S68" s="27"/>
      <c r="T68" s="27"/>
      <c r="U68" s="27"/>
      <c r="V68" s="27"/>
    </row>
    <row r="69" spans="7:24">
      <c r="R69" s="28" t="s">
        <v>77</v>
      </c>
      <c r="S69" s="28"/>
      <c r="T69" s="28"/>
      <c r="U69" s="28"/>
      <c r="V69" s="28"/>
    </row>
    <row r="70" spans="7:24">
      <c r="R70" s="29" t="s">
        <v>79</v>
      </c>
    </row>
    <row r="74" spans="7:24">
      <c r="G74" s="10"/>
      <c r="H74" s="10"/>
      <c r="I74" s="10"/>
    </row>
    <row r="75" spans="7:24">
      <c r="G75" s="11" t="s">
        <v>76</v>
      </c>
      <c r="H75" s="11"/>
      <c r="I75" s="11"/>
    </row>
    <row r="76" spans="7:24">
      <c r="G76" s="11" t="s">
        <v>78</v>
      </c>
      <c r="H76" s="11"/>
      <c r="I76" s="11"/>
    </row>
  </sheetData>
  <sheetProtection formatCells="0" formatColumns="0" formatRows="0" insertColumns="0" insertRows="0" insertHyperlinks="0" deleteColumns="0" deleteRows="0" sort="0" autoFilter="0" pivotTables="0"/>
  <autoFilter ref="A12:BG63">
    <filterColumn colId="0">
      <filters>
        <filter val="SERVICIOS COMUNALES"/>
      </filters>
    </filterColumn>
  </autoFilter>
  <mergeCells count="11">
    <mergeCell ref="A4:BF4"/>
    <mergeCell ref="A5:BF5"/>
    <mergeCell ref="B7:BF7"/>
    <mergeCell ref="B8:BF8"/>
    <mergeCell ref="Z10:AK10"/>
    <mergeCell ref="AM10:AX10"/>
    <mergeCell ref="BB10:BF10"/>
    <mergeCell ref="BA10:BA11"/>
    <mergeCell ref="AZ10:AZ11"/>
    <mergeCell ref="Y10:Y11"/>
    <mergeCell ref="W10:X10"/>
  </mergeCells>
  <phoneticPr fontId="19" type="noConversion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Filtros!$L$8:$L$9</xm:f>
          </x14:formula1>
          <xm:sqref>BA13:BA21 BA23:BA62</xm:sqref>
        </x14:dataValidation>
        <x14:dataValidation type="list" allowBlank="1" showInputMessage="1" showErrorMessage="1">
          <x14:formula1>
            <xm:f>Filtros!$D$8:$D$23</xm:f>
          </x14:formula1>
          <xm:sqref>E13:E63</xm:sqref>
        </x14:dataValidation>
        <x14:dataValidation type="list" allowBlank="1" showInputMessage="1" showErrorMessage="1">
          <x14:formula1>
            <xm:f>Filtros!$K$8:$K$10</xm:f>
          </x14:formula1>
          <xm:sqref>Q13:Q62</xm:sqref>
        </x14:dataValidation>
        <x14:dataValidation type="list" allowBlank="1" showInputMessage="1" showErrorMessage="1">
          <x14:formula1>
            <xm:f>Filtros!$I$8:$I$9</xm:f>
          </x14:formula1>
          <xm:sqref>K13:K62</xm:sqref>
        </x14:dataValidation>
        <x14:dataValidation type="list" allowBlank="1" showInputMessage="1" showErrorMessage="1">
          <x14:formula1>
            <xm:f>Filtros!$J$8:$J$12</xm:f>
          </x14:formula1>
          <xm:sqref>O13:O62</xm:sqref>
        </x14:dataValidation>
        <x14:dataValidation type="list" allowBlank="1" showInputMessage="1" showErrorMessage="1">
          <x14:formula1>
            <xm:f>Filtros!$G$8:$G$501</xm:f>
          </x14:formula1>
          <xm:sqref>S13:S63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F258"/>
  <sheetViews>
    <sheetView tabSelected="1" topLeftCell="A144" zoomScale="78" zoomScaleNormal="78" workbookViewId="0">
      <selection activeCell="A137" sqref="A137"/>
    </sheetView>
  </sheetViews>
  <sheetFormatPr baseColWidth="10" defaultRowHeight="15"/>
  <cols>
    <col min="1" max="1" width="20.7109375" customWidth="1"/>
    <col min="2" max="2" width="11.140625" customWidth="1"/>
    <col min="3" max="3" width="29.5703125" customWidth="1"/>
    <col min="4" max="4" width="24.7109375" customWidth="1"/>
    <col min="5" max="5" width="65" customWidth="1"/>
    <col min="6" max="6" width="28.7109375" customWidth="1"/>
    <col min="7" max="7" width="21.28515625" customWidth="1"/>
    <col min="8" max="8" width="34.7109375" customWidth="1"/>
    <col min="9" max="9" width="30.5703125" customWidth="1"/>
    <col min="10" max="10" width="18.42578125" customWidth="1"/>
    <col min="11" max="11" width="15.5703125" customWidth="1"/>
    <col min="12" max="12" width="21.140625" customWidth="1"/>
    <col min="13" max="13" width="23.28515625" customWidth="1"/>
    <col min="14" max="14" width="17.5703125" customWidth="1"/>
    <col min="16" max="16" width="34.140625" customWidth="1"/>
    <col min="17" max="17" width="16.28515625" customWidth="1"/>
    <col min="20" max="20" width="22.5703125" customWidth="1"/>
    <col min="21" max="21" width="21.7109375" customWidth="1"/>
    <col min="25" max="25" width="19.7109375" customWidth="1"/>
  </cols>
  <sheetData>
    <row r="1" spans="1:57">
      <c r="A1" s="141" t="s">
        <v>1012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</row>
    <row r="2" spans="1:57">
      <c r="A2" s="141" t="s">
        <v>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</row>
    <row r="3" spans="1:57">
      <c r="E3" s="3"/>
      <c r="F3" s="3"/>
      <c r="G3" s="3"/>
      <c r="H3" s="3"/>
      <c r="I3" s="3"/>
      <c r="J3" s="3"/>
      <c r="K3" s="3"/>
      <c r="L3" s="3"/>
      <c r="M3" s="3"/>
      <c r="N3" s="7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7">
      <c r="A4" s="53" t="s">
        <v>151</v>
      </c>
      <c r="B4" s="142" t="s">
        <v>934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</row>
    <row r="5" spans="1:57">
      <c r="A5" s="54" t="s">
        <v>1</v>
      </c>
      <c r="B5" s="142" t="s">
        <v>935</v>
      </c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</row>
    <row r="6" spans="1:57" ht="15.75" thickBot="1">
      <c r="E6" s="5"/>
      <c r="F6" s="5"/>
      <c r="G6" s="4"/>
      <c r="H6" s="4"/>
      <c r="I6" s="4"/>
      <c r="J6" s="4"/>
      <c r="K6" s="4"/>
      <c r="L6" s="4"/>
      <c r="M6" s="4"/>
      <c r="N6" s="79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38"/>
      <c r="AX6" s="38"/>
      <c r="AY6" s="38"/>
      <c r="AZ6" s="4"/>
      <c r="BA6" s="4"/>
    </row>
    <row r="7" spans="1:57" ht="32.25" customHeight="1" thickBot="1">
      <c r="E7" s="6"/>
      <c r="F7" s="6"/>
      <c r="G7" s="6"/>
      <c r="N7" s="76"/>
      <c r="W7" s="150" t="s">
        <v>2</v>
      </c>
      <c r="X7" s="152"/>
      <c r="Y7" s="153" t="s">
        <v>30</v>
      </c>
      <c r="Z7" s="144" t="s">
        <v>3</v>
      </c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6"/>
      <c r="AL7" s="34"/>
      <c r="AM7" s="147" t="s">
        <v>4</v>
      </c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9"/>
      <c r="AY7" s="39"/>
      <c r="AZ7" s="153" t="s">
        <v>5</v>
      </c>
      <c r="BA7" s="153" t="s">
        <v>45</v>
      </c>
      <c r="BB7" s="150" t="s">
        <v>6</v>
      </c>
      <c r="BC7" s="151"/>
      <c r="BD7" s="151"/>
      <c r="BE7" s="152"/>
    </row>
    <row r="8" spans="1:57" ht="89.25" customHeight="1" thickBot="1">
      <c r="A8" s="7" t="s">
        <v>917</v>
      </c>
      <c r="B8" s="8" t="s">
        <v>8</v>
      </c>
      <c r="C8" s="8" t="s">
        <v>1165</v>
      </c>
      <c r="D8" s="8" t="s">
        <v>10</v>
      </c>
      <c r="E8" s="8" t="s">
        <v>11</v>
      </c>
      <c r="F8" s="8" t="s">
        <v>915</v>
      </c>
      <c r="G8" s="8" t="s">
        <v>12</v>
      </c>
      <c r="H8" s="8" t="s">
        <v>13</v>
      </c>
      <c r="I8" s="12" t="s">
        <v>14</v>
      </c>
      <c r="J8" s="12" t="s">
        <v>15</v>
      </c>
      <c r="K8" s="13" t="s">
        <v>16</v>
      </c>
      <c r="L8" s="13" t="s">
        <v>17</v>
      </c>
      <c r="M8" s="13" t="s">
        <v>18</v>
      </c>
      <c r="N8" s="80" t="s">
        <v>19</v>
      </c>
      <c r="O8" s="14" t="s">
        <v>20</v>
      </c>
      <c r="P8" s="15" t="s">
        <v>21</v>
      </c>
      <c r="Q8" s="15" t="s">
        <v>22</v>
      </c>
      <c r="R8" s="13" t="s">
        <v>23</v>
      </c>
      <c r="S8" s="13" t="s">
        <v>24</v>
      </c>
      <c r="T8" s="13" t="s">
        <v>25</v>
      </c>
      <c r="U8" s="40" t="s">
        <v>26</v>
      </c>
      <c r="V8" s="68" t="s">
        <v>27</v>
      </c>
      <c r="W8" s="59" t="s">
        <v>28</v>
      </c>
      <c r="X8" s="86" t="s">
        <v>29</v>
      </c>
      <c r="Y8" s="155"/>
      <c r="Z8" s="32" t="s">
        <v>923</v>
      </c>
      <c r="AA8" s="33" t="s">
        <v>32</v>
      </c>
      <c r="AB8" s="33" t="s">
        <v>33</v>
      </c>
      <c r="AC8" s="33" t="s">
        <v>34</v>
      </c>
      <c r="AD8" s="33" t="s">
        <v>35</v>
      </c>
      <c r="AE8" s="33" t="s">
        <v>36</v>
      </c>
      <c r="AF8" s="33" t="s">
        <v>37</v>
      </c>
      <c r="AG8" s="33" t="s">
        <v>38</v>
      </c>
      <c r="AH8" s="33" t="s">
        <v>39</v>
      </c>
      <c r="AI8" s="33" t="s">
        <v>40</v>
      </c>
      <c r="AJ8" s="33" t="s">
        <v>41</v>
      </c>
      <c r="AK8" s="33" t="s">
        <v>42</v>
      </c>
      <c r="AL8" s="31" t="s">
        <v>43</v>
      </c>
      <c r="AM8" s="35" t="s">
        <v>31</v>
      </c>
      <c r="AN8" s="24" t="s">
        <v>32</v>
      </c>
      <c r="AO8" s="24" t="s">
        <v>33</v>
      </c>
      <c r="AP8" s="24" t="s">
        <v>34</v>
      </c>
      <c r="AQ8" s="24" t="s">
        <v>35</v>
      </c>
      <c r="AR8" s="24" t="s">
        <v>36</v>
      </c>
      <c r="AS8" s="24" t="s">
        <v>37</v>
      </c>
      <c r="AT8" s="24" t="s">
        <v>38</v>
      </c>
      <c r="AU8" s="24" t="s">
        <v>924</v>
      </c>
      <c r="AV8" s="24" t="s">
        <v>40</v>
      </c>
      <c r="AW8" s="24" t="s">
        <v>41</v>
      </c>
      <c r="AX8" s="40" t="s">
        <v>42</v>
      </c>
      <c r="AY8" s="41" t="s">
        <v>44</v>
      </c>
      <c r="AZ8" s="154"/>
      <c r="BA8" s="154"/>
      <c r="BB8" s="32" t="s">
        <v>46</v>
      </c>
      <c r="BC8" s="25" t="s">
        <v>47</v>
      </c>
      <c r="BD8" s="25" t="s">
        <v>48</v>
      </c>
      <c r="BE8" s="41" t="s">
        <v>49</v>
      </c>
    </row>
    <row r="9" spans="1:57" ht="144" hidden="1" customHeight="1">
      <c r="A9" s="9" t="s">
        <v>919</v>
      </c>
      <c r="B9" s="9" t="s">
        <v>50</v>
      </c>
      <c r="C9" s="9" t="s">
        <v>1253</v>
      </c>
      <c r="D9" s="9" t="s">
        <v>52</v>
      </c>
      <c r="E9" s="9" t="s">
        <v>53</v>
      </c>
      <c r="F9" s="9" t="s">
        <v>918</v>
      </c>
      <c r="G9" s="9" t="s">
        <v>54</v>
      </c>
      <c r="H9" s="9" t="s">
        <v>55</v>
      </c>
      <c r="I9" s="16" t="s">
        <v>1252</v>
      </c>
      <c r="J9" s="16" t="s">
        <v>57</v>
      </c>
      <c r="K9" s="16" t="s">
        <v>916</v>
      </c>
      <c r="L9" s="16" t="s">
        <v>58</v>
      </c>
      <c r="M9" s="16" t="s">
        <v>59</v>
      </c>
      <c r="N9" s="81" t="s">
        <v>60</v>
      </c>
      <c r="O9" s="16" t="s">
        <v>61</v>
      </c>
      <c r="P9" s="16" t="s">
        <v>62</v>
      </c>
      <c r="Q9" s="16" t="s">
        <v>63</v>
      </c>
      <c r="R9" s="16" t="s">
        <v>64</v>
      </c>
      <c r="S9" s="16" t="s">
        <v>65</v>
      </c>
      <c r="T9" s="16" t="s">
        <v>25</v>
      </c>
      <c r="U9" s="26" t="s">
        <v>66</v>
      </c>
      <c r="V9" s="67"/>
      <c r="W9" s="67"/>
      <c r="X9" s="67"/>
      <c r="Y9" s="67" t="s">
        <v>67</v>
      </c>
      <c r="Z9" s="71">
        <v>0</v>
      </c>
      <c r="AA9" s="71">
        <v>0</v>
      </c>
      <c r="AB9" s="71">
        <v>0</v>
      </c>
      <c r="AC9" s="71">
        <v>0</v>
      </c>
      <c r="AD9" s="71">
        <v>0</v>
      </c>
      <c r="AE9" s="71">
        <v>0</v>
      </c>
      <c r="AF9" s="71">
        <v>0</v>
      </c>
      <c r="AG9" s="71">
        <v>0</v>
      </c>
      <c r="AH9" s="71">
        <v>1</v>
      </c>
      <c r="AI9" s="71">
        <v>0</v>
      </c>
      <c r="AJ9" s="71">
        <v>0</v>
      </c>
      <c r="AK9" s="71">
        <v>0</v>
      </c>
      <c r="AL9" s="71" t="s">
        <v>68</v>
      </c>
      <c r="AM9" s="36" t="s">
        <v>69</v>
      </c>
      <c r="AN9" s="36" t="s">
        <v>69</v>
      </c>
      <c r="AO9" s="36" t="s">
        <v>69</v>
      </c>
      <c r="AP9" s="36" t="s">
        <v>69</v>
      </c>
      <c r="AQ9" s="36" t="s">
        <v>69</v>
      </c>
      <c r="AR9" s="36" t="s">
        <v>69</v>
      </c>
      <c r="AS9" s="36" t="s">
        <v>69</v>
      </c>
      <c r="AT9" s="36" t="s">
        <v>69</v>
      </c>
      <c r="AU9" s="36" t="s">
        <v>69</v>
      </c>
      <c r="AV9" s="36" t="s">
        <v>69</v>
      </c>
      <c r="AW9" s="36" t="s">
        <v>69</v>
      </c>
      <c r="AX9" s="36" t="s">
        <v>69</v>
      </c>
      <c r="AY9" s="26" t="s">
        <v>70</v>
      </c>
      <c r="AZ9" s="26"/>
      <c r="BA9" s="26" t="s">
        <v>71</v>
      </c>
      <c r="BB9" s="26" t="s">
        <v>72</v>
      </c>
      <c r="BC9" s="26" t="s">
        <v>73</v>
      </c>
      <c r="BD9" s="26" t="s">
        <v>74</v>
      </c>
      <c r="BE9" s="26" t="s">
        <v>75</v>
      </c>
    </row>
    <row r="10" spans="1:57" s="122" customFormat="1" ht="117" hidden="1" customHeight="1">
      <c r="A10" s="113" t="s">
        <v>1014</v>
      </c>
      <c r="B10" s="114"/>
      <c r="C10" s="96" t="s">
        <v>1013</v>
      </c>
      <c r="D10" s="96" t="s">
        <v>925</v>
      </c>
      <c r="E10" s="96" t="s">
        <v>142</v>
      </c>
      <c r="F10" s="96" t="s">
        <v>1011</v>
      </c>
      <c r="G10" s="96"/>
      <c r="H10" s="96" t="s">
        <v>1244</v>
      </c>
      <c r="I10" s="96" t="s">
        <v>1254</v>
      </c>
      <c r="J10" s="96" t="s">
        <v>1096</v>
      </c>
      <c r="K10" s="96" t="s">
        <v>103</v>
      </c>
      <c r="L10" s="96" t="s">
        <v>1259</v>
      </c>
      <c r="M10" s="96" t="s">
        <v>1255</v>
      </c>
      <c r="N10" s="115">
        <v>1</v>
      </c>
      <c r="O10" s="96" t="s">
        <v>117</v>
      </c>
      <c r="P10" s="96"/>
      <c r="Q10" s="96"/>
      <c r="R10" s="116" t="str">
        <f t="shared" ref="R10:R19" si="0">+MID(S10,1,2)</f>
        <v>53</v>
      </c>
      <c r="S10" s="117" t="s">
        <v>208</v>
      </c>
      <c r="T10" s="117" t="str">
        <f>+VLOOKUP(S10,Filtros!$G$8:$H$501,2,FALSE)</f>
        <v>Edición,    Impresión,    Reproducción,    Publicaciones,    Suscripciones,    Fotocopiado,    Traducción,    Empastado,
Enmarcación, Serigrafía, Fotografía, Carnetización, Filmación e Imágenes Satelitales.</v>
      </c>
      <c r="U10" s="118">
        <v>1000</v>
      </c>
      <c r="V10" s="118"/>
      <c r="W10" s="118"/>
      <c r="X10" s="118"/>
      <c r="Y10" s="118">
        <f>+U10+V10-W10+X10</f>
        <v>1000</v>
      </c>
      <c r="Z10" s="119"/>
      <c r="AA10" s="119"/>
      <c r="AB10" s="119"/>
      <c r="AC10" s="119"/>
      <c r="AD10" s="119"/>
      <c r="AE10" s="119"/>
      <c r="AF10" s="119">
        <v>0.5</v>
      </c>
      <c r="AG10" s="119"/>
      <c r="AH10" s="119"/>
      <c r="AI10" s="119"/>
      <c r="AJ10" s="119"/>
      <c r="AK10" s="119">
        <v>0.5</v>
      </c>
      <c r="AL10" s="120">
        <f t="shared" ref="AL10:AL46" si="1">+SUM(Z10:AK10)</f>
        <v>1</v>
      </c>
      <c r="AM10" s="118">
        <v>0</v>
      </c>
      <c r="AN10" s="118">
        <v>0</v>
      </c>
      <c r="AO10" s="118">
        <v>0</v>
      </c>
      <c r="AP10" s="118">
        <v>0</v>
      </c>
      <c r="AQ10" s="118">
        <v>0</v>
      </c>
      <c r="AR10" s="118">
        <v>0</v>
      </c>
      <c r="AS10" s="118">
        <v>500</v>
      </c>
      <c r="AT10" s="118">
        <v>0</v>
      </c>
      <c r="AU10" s="118">
        <f t="shared" ref="AU10:AU46" si="2">+Y10*AH10</f>
        <v>0</v>
      </c>
      <c r="AV10" s="118">
        <v>0</v>
      </c>
      <c r="AW10" s="118">
        <f t="shared" ref="AW10:AW46" si="3">+Y10*Z10</f>
        <v>0</v>
      </c>
      <c r="AX10" s="118">
        <v>500</v>
      </c>
      <c r="AY10" s="118">
        <f t="shared" ref="AY10:AY46" si="4">SUM(AM10:AX10)</f>
        <v>1000</v>
      </c>
      <c r="AZ10" s="121">
        <f t="shared" ref="AZ10:AZ46" si="5">+Y10-AY10</f>
        <v>0</v>
      </c>
      <c r="BA10" s="121" t="s">
        <v>1096</v>
      </c>
      <c r="BB10" s="96"/>
      <c r="BC10" s="96"/>
      <c r="BD10" s="96"/>
      <c r="BE10" s="96">
        <f t="shared" ref="BE10:BE20" si="6">SUM(BB10:BD10)</f>
        <v>0</v>
      </c>
    </row>
    <row r="11" spans="1:57" s="122" customFormat="1" ht="114.75" hidden="1" customHeight="1">
      <c r="A11" s="113" t="s">
        <v>1014</v>
      </c>
      <c r="B11" s="114"/>
      <c r="C11" s="96" t="s">
        <v>1018</v>
      </c>
      <c r="D11" s="96" t="s">
        <v>925</v>
      </c>
      <c r="E11" s="96" t="s">
        <v>101</v>
      </c>
      <c r="F11" s="96" t="s">
        <v>1019</v>
      </c>
      <c r="G11" s="96" t="s">
        <v>1021</v>
      </c>
      <c r="H11" s="96" t="s">
        <v>1244</v>
      </c>
      <c r="I11" s="96" t="s">
        <v>1257</v>
      </c>
      <c r="J11" s="96" t="s">
        <v>1096</v>
      </c>
      <c r="K11" s="96" t="s">
        <v>103</v>
      </c>
      <c r="L11" s="96" t="s">
        <v>1256</v>
      </c>
      <c r="M11" s="96" t="s">
        <v>1258</v>
      </c>
      <c r="N11" s="115" t="s">
        <v>1020</v>
      </c>
      <c r="O11" s="96" t="s">
        <v>117</v>
      </c>
      <c r="P11" s="96"/>
      <c r="Q11" s="96"/>
      <c r="R11" s="116" t="str">
        <f t="shared" si="0"/>
        <v>53</v>
      </c>
      <c r="S11" s="117" t="s">
        <v>209</v>
      </c>
      <c r="T11" s="117" t="str">
        <f>+VLOOKUP(S11,Filtros!$G$8:$H$501,2,FALSE)</f>
        <v>Espectáculos Culturales y Sociales</v>
      </c>
      <c r="U11" s="118">
        <v>1000</v>
      </c>
      <c r="V11" s="118"/>
      <c r="W11" s="118"/>
      <c r="X11" s="118"/>
      <c r="Y11" s="118">
        <f>+U11+V11-W11+X11</f>
        <v>1000</v>
      </c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20">
        <f t="shared" si="1"/>
        <v>0</v>
      </c>
      <c r="AM11" s="118">
        <v>0</v>
      </c>
      <c r="AN11" s="118">
        <v>0</v>
      </c>
      <c r="AO11" s="118">
        <v>0</v>
      </c>
      <c r="AP11" s="118">
        <v>0</v>
      </c>
      <c r="AQ11" s="118">
        <v>0</v>
      </c>
      <c r="AR11" s="118">
        <v>0</v>
      </c>
      <c r="AS11" s="118">
        <v>0</v>
      </c>
      <c r="AT11" s="118">
        <v>0</v>
      </c>
      <c r="AU11" s="118">
        <f t="shared" si="2"/>
        <v>0</v>
      </c>
      <c r="AV11" s="118">
        <v>0</v>
      </c>
      <c r="AW11" s="118">
        <f t="shared" si="3"/>
        <v>0</v>
      </c>
      <c r="AX11" s="118">
        <f t="shared" ref="AX11:AX46" si="7">+Z11*AA11</f>
        <v>0</v>
      </c>
      <c r="AY11" s="118">
        <f t="shared" si="4"/>
        <v>0</v>
      </c>
      <c r="AZ11" s="121">
        <f t="shared" si="5"/>
        <v>1000</v>
      </c>
      <c r="BA11" s="121"/>
      <c r="BB11" s="96"/>
      <c r="BC11" s="96"/>
      <c r="BD11" s="96"/>
      <c r="BE11" s="96">
        <f t="shared" si="6"/>
        <v>0</v>
      </c>
    </row>
    <row r="12" spans="1:57" s="122" customFormat="1" ht="92.25" hidden="1" customHeight="1">
      <c r="A12" s="113" t="s">
        <v>1014</v>
      </c>
      <c r="B12" s="114"/>
      <c r="C12" s="96" t="s">
        <v>1022</v>
      </c>
      <c r="D12" s="96" t="s">
        <v>925</v>
      </c>
      <c r="E12" s="96" t="s">
        <v>101</v>
      </c>
      <c r="F12" s="96" t="s">
        <v>1019</v>
      </c>
      <c r="G12" s="96" t="s">
        <v>1021</v>
      </c>
      <c r="H12" s="96" t="s">
        <v>1244</v>
      </c>
      <c r="I12" s="96" t="s">
        <v>1022</v>
      </c>
      <c r="J12" s="96"/>
      <c r="K12" s="96" t="s">
        <v>103</v>
      </c>
      <c r="L12" s="96"/>
      <c r="M12" s="96" t="s">
        <v>1016</v>
      </c>
      <c r="N12" s="115"/>
      <c r="O12" s="96" t="s">
        <v>117</v>
      </c>
      <c r="P12" s="96"/>
      <c r="Q12" s="96"/>
      <c r="R12" s="116" t="str">
        <f t="shared" si="0"/>
        <v>53</v>
      </c>
      <c r="S12" s="117" t="s">
        <v>210</v>
      </c>
      <c r="T12" s="117" t="str">
        <f>+VLOOKUP(S12,Filtros!$G$8:$H$501,2,FALSE)</f>
        <v>Difusión, Información y Publicidad</v>
      </c>
      <c r="U12" s="118">
        <v>3500</v>
      </c>
      <c r="V12" s="118"/>
      <c r="W12" s="118"/>
      <c r="X12" s="118"/>
      <c r="Y12" s="118">
        <f t="shared" ref="Y12:Y84" si="8">+U12+V12-W12+X12</f>
        <v>3500</v>
      </c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20">
        <f t="shared" si="1"/>
        <v>0</v>
      </c>
      <c r="AM12" s="118">
        <v>0</v>
      </c>
      <c r="AN12" s="118">
        <v>0</v>
      </c>
      <c r="AO12" s="118">
        <v>0</v>
      </c>
      <c r="AP12" s="118">
        <v>0</v>
      </c>
      <c r="AQ12" s="118">
        <v>0</v>
      </c>
      <c r="AR12" s="118">
        <v>0</v>
      </c>
      <c r="AS12" s="118">
        <v>0</v>
      </c>
      <c r="AT12" s="118">
        <v>0</v>
      </c>
      <c r="AU12" s="118">
        <f t="shared" si="2"/>
        <v>0</v>
      </c>
      <c r="AV12" s="118">
        <v>0</v>
      </c>
      <c r="AW12" s="118">
        <f t="shared" si="3"/>
        <v>0</v>
      </c>
      <c r="AX12" s="118">
        <f t="shared" si="7"/>
        <v>0</v>
      </c>
      <c r="AY12" s="118">
        <f t="shared" si="4"/>
        <v>0</v>
      </c>
      <c r="AZ12" s="121">
        <f t="shared" si="5"/>
        <v>3500</v>
      </c>
      <c r="BA12" s="121"/>
      <c r="BB12" s="96"/>
      <c r="BC12" s="96"/>
      <c r="BD12" s="96"/>
      <c r="BE12" s="96">
        <f t="shared" si="6"/>
        <v>0</v>
      </c>
    </row>
    <row r="13" spans="1:57" s="122" customFormat="1" ht="147" hidden="1">
      <c r="A13" s="113" t="s">
        <v>1014</v>
      </c>
      <c r="B13" s="114"/>
      <c r="C13" s="96" t="s">
        <v>1023</v>
      </c>
      <c r="D13" s="96" t="s">
        <v>925</v>
      </c>
      <c r="E13" s="96" t="s">
        <v>101</v>
      </c>
      <c r="F13" s="96" t="s">
        <v>1019</v>
      </c>
      <c r="G13" s="96" t="s">
        <v>1021</v>
      </c>
      <c r="H13" s="96" t="s">
        <v>1244</v>
      </c>
      <c r="I13" s="96" t="s">
        <v>1023</v>
      </c>
      <c r="J13" s="96"/>
      <c r="K13" s="96" t="s">
        <v>103</v>
      </c>
      <c r="L13" s="96"/>
      <c r="M13" s="96" t="s">
        <v>1016</v>
      </c>
      <c r="N13" s="115"/>
      <c r="O13" s="96" t="s">
        <v>117</v>
      </c>
      <c r="P13" s="96"/>
      <c r="Q13" s="96"/>
      <c r="R13" s="116" t="str">
        <f t="shared" si="0"/>
        <v>53</v>
      </c>
      <c r="S13" s="117" t="s">
        <v>244</v>
      </c>
      <c r="T13" s="117" t="str">
        <f>+VLOOKUP(S13,Filtros!$G$8:$H$501,2,FALSE)</f>
        <v>Eventos Públicos Promocionales</v>
      </c>
      <c r="U13" s="118">
        <v>1000</v>
      </c>
      <c r="V13" s="118"/>
      <c r="W13" s="118"/>
      <c r="X13" s="118"/>
      <c r="Y13" s="118">
        <f t="shared" si="8"/>
        <v>1000</v>
      </c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20">
        <f t="shared" si="1"/>
        <v>0</v>
      </c>
      <c r="AM13" s="118">
        <v>0</v>
      </c>
      <c r="AN13" s="118">
        <v>0</v>
      </c>
      <c r="AO13" s="118">
        <v>0</v>
      </c>
      <c r="AP13" s="118">
        <v>0</v>
      </c>
      <c r="AQ13" s="118">
        <v>0</v>
      </c>
      <c r="AR13" s="118">
        <v>0</v>
      </c>
      <c r="AS13" s="118">
        <v>0</v>
      </c>
      <c r="AT13" s="118">
        <v>0</v>
      </c>
      <c r="AU13" s="118">
        <f t="shared" si="2"/>
        <v>0</v>
      </c>
      <c r="AV13" s="118">
        <v>0</v>
      </c>
      <c r="AW13" s="118">
        <f t="shared" si="3"/>
        <v>0</v>
      </c>
      <c r="AX13" s="118">
        <f t="shared" si="7"/>
        <v>0</v>
      </c>
      <c r="AY13" s="118">
        <f t="shared" si="4"/>
        <v>0</v>
      </c>
      <c r="AZ13" s="121">
        <f t="shared" si="5"/>
        <v>1000</v>
      </c>
      <c r="BA13" s="121"/>
      <c r="BB13" s="96"/>
      <c r="BC13" s="96"/>
      <c r="BD13" s="96"/>
      <c r="BE13" s="96">
        <f t="shared" si="6"/>
        <v>0</v>
      </c>
    </row>
    <row r="14" spans="1:57" s="122" customFormat="1" ht="68.25" hidden="1" customHeight="1">
      <c r="A14" s="113" t="s">
        <v>1014</v>
      </c>
      <c r="B14" s="114"/>
      <c r="C14" s="96" t="s">
        <v>1024</v>
      </c>
      <c r="D14" s="96" t="s">
        <v>925</v>
      </c>
      <c r="E14" s="96" t="s">
        <v>142</v>
      </c>
      <c r="F14" s="96" t="s">
        <v>1011</v>
      </c>
      <c r="G14" s="96"/>
      <c r="H14" s="96" t="s">
        <v>1244</v>
      </c>
      <c r="I14" s="96" t="s">
        <v>1169</v>
      </c>
      <c r="J14" s="96"/>
      <c r="K14" s="96" t="s">
        <v>103</v>
      </c>
      <c r="L14" s="96"/>
      <c r="M14" s="96" t="s">
        <v>1016</v>
      </c>
      <c r="N14" s="115"/>
      <c r="O14" s="96" t="s">
        <v>117</v>
      </c>
      <c r="P14" s="96"/>
      <c r="Q14" s="96"/>
      <c r="R14" s="116" t="str">
        <f t="shared" si="0"/>
        <v>53</v>
      </c>
      <c r="S14" s="117" t="s">
        <v>299</v>
      </c>
      <c r="T14" s="117" t="str">
        <f>+VLOOKUP(S14,Filtros!$G$8:$H$501,2,FALSE)</f>
        <v>Vestuario,  Lencería,  Prendas  de  Protección  y Accesorios  para  uniformes  del  personal  de  Protección,  Vigilancia  y
Seguridad.</v>
      </c>
      <c r="U14" s="118">
        <v>3000</v>
      </c>
      <c r="V14" s="118"/>
      <c r="W14" s="118"/>
      <c r="X14" s="118"/>
      <c r="Y14" s="118">
        <f t="shared" si="8"/>
        <v>3000</v>
      </c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20">
        <f t="shared" si="1"/>
        <v>0</v>
      </c>
      <c r="AM14" s="118">
        <v>0</v>
      </c>
      <c r="AN14" s="118">
        <v>0</v>
      </c>
      <c r="AO14" s="118">
        <v>0</v>
      </c>
      <c r="AP14" s="118">
        <v>0</v>
      </c>
      <c r="AQ14" s="118">
        <v>0</v>
      </c>
      <c r="AR14" s="118">
        <v>0</v>
      </c>
      <c r="AS14" s="118">
        <v>0</v>
      </c>
      <c r="AT14" s="118">
        <v>0</v>
      </c>
      <c r="AU14" s="118">
        <f t="shared" si="2"/>
        <v>0</v>
      </c>
      <c r="AV14" s="118">
        <v>0</v>
      </c>
      <c r="AW14" s="118">
        <f t="shared" si="3"/>
        <v>0</v>
      </c>
      <c r="AX14" s="118">
        <f t="shared" si="7"/>
        <v>0</v>
      </c>
      <c r="AY14" s="118">
        <f t="shared" si="4"/>
        <v>0</v>
      </c>
      <c r="AZ14" s="121">
        <f t="shared" si="5"/>
        <v>3000</v>
      </c>
      <c r="BA14" s="121"/>
      <c r="BB14" s="96"/>
      <c r="BC14" s="96"/>
      <c r="BD14" s="96"/>
      <c r="BE14" s="96">
        <f t="shared" si="6"/>
        <v>0</v>
      </c>
    </row>
    <row r="15" spans="1:57" s="122" customFormat="1" ht="31.5" hidden="1" customHeight="1">
      <c r="A15" s="161" t="s">
        <v>1014</v>
      </c>
      <c r="B15" s="159"/>
      <c r="C15" s="156" t="s">
        <v>761</v>
      </c>
      <c r="D15" s="156" t="s">
        <v>925</v>
      </c>
      <c r="E15" s="156" t="s">
        <v>142</v>
      </c>
      <c r="F15" s="156" t="s">
        <v>1011</v>
      </c>
      <c r="G15" s="156"/>
      <c r="H15" s="156" t="s">
        <v>1244</v>
      </c>
      <c r="I15" s="96" t="s">
        <v>1192</v>
      </c>
      <c r="J15" s="96"/>
      <c r="K15" s="96" t="s">
        <v>94</v>
      </c>
      <c r="L15" s="96"/>
      <c r="M15" s="96" t="s">
        <v>1016</v>
      </c>
      <c r="N15" s="115"/>
      <c r="O15" s="96" t="s">
        <v>117</v>
      </c>
      <c r="P15" s="96"/>
      <c r="Q15" s="96"/>
      <c r="R15" s="116" t="str">
        <f t="shared" si="0"/>
        <v>53</v>
      </c>
      <c r="S15" s="117" t="s">
        <v>301</v>
      </c>
      <c r="T15" s="117" t="str">
        <f>+VLOOKUP(S15,Filtros!$G$8:$H$501,2,FALSE)</f>
        <v>Materiales de Oficina</v>
      </c>
      <c r="U15" s="118">
        <v>2100</v>
      </c>
      <c r="V15" s="118"/>
      <c r="W15" s="118">
        <v>359</v>
      </c>
      <c r="X15" s="118"/>
      <c r="Y15" s="118">
        <f t="shared" si="8"/>
        <v>1741</v>
      </c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20">
        <f t="shared" si="1"/>
        <v>0</v>
      </c>
      <c r="AM15" s="118">
        <v>0</v>
      </c>
      <c r="AN15" s="118">
        <v>0</v>
      </c>
      <c r="AO15" s="118">
        <v>0</v>
      </c>
      <c r="AP15" s="118">
        <v>0</v>
      </c>
      <c r="AQ15" s="118">
        <v>0</v>
      </c>
      <c r="AR15" s="118">
        <v>0</v>
      </c>
      <c r="AS15" s="118">
        <v>0</v>
      </c>
      <c r="AT15" s="118">
        <v>0</v>
      </c>
      <c r="AU15" s="118">
        <f t="shared" si="2"/>
        <v>0</v>
      </c>
      <c r="AV15" s="118">
        <v>0</v>
      </c>
      <c r="AW15" s="118">
        <f t="shared" si="3"/>
        <v>0</v>
      </c>
      <c r="AX15" s="118">
        <f t="shared" si="7"/>
        <v>0</v>
      </c>
      <c r="AY15" s="118">
        <f t="shared" si="4"/>
        <v>0</v>
      </c>
      <c r="AZ15" s="121">
        <f t="shared" si="5"/>
        <v>1741</v>
      </c>
      <c r="BA15" s="121"/>
      <c r="BB15" s="96"/>
      <c r="BC15" s="96"/>
      <c r="BD15" s="96"/>
      <c r="BE15" s="96">
        <f t="shared" si="6"/>
        <v>0</v>
      </c>
    </row>
    <row r="16" spans="1:57" s="122" customFormat="1" ht="84.75" hidden="1" customHeight="1">
      <c r="A16" s="162"/>
      <c r="B16" s="160"/>
      <c r="C16" s="158"/>
      <c r="D16" s="158"/>
      <c r="E16" s="158"/>
      <c r="F16" s="158"/>
      <c r="G16" s="158"/>
      <c r="H16" s="158"/>
      <c r="I16" s="96" t="s">
        <v>1191</v>
      </c>
      <c r="J16" s="96"/>
      <c r="K16" s="96" t="s">
        <v>94</v>
      </c>
      <c r="L16" s="96"/>
      <c r="M16" s="96"/>
      <c r="N16" s="115"/>
      <c r="O16" s="96"/>
      <c r="P16" s="96"/>
      <c r="Q16" s="96"/>
      <c r="R16" s="116" t="str">
        <f t="shared" si="0"/>
        <v>53</v>
      </c>
      <c r="S16" s="117" t="s">
        <v>301</v>
      </c>
      <c r="T16" s="117" t="str">
        <f>+VLOOKUP(S16,Filtros!$G$8:$H$501,2,FALSE)</f>
        <v>Materiales de Oficina</v>
      </c>
      <c r="U16" s="118">
        <f>Y15</f>
        <v>1741</v>
      </c>
      <c r="V16" s="118"/>
      <c r="W16" s="118">
        <v>616.5</v>
      </c>
      <c r="X16" s="118"/>
      <c r="Y16" s="118">
        <f t="shared" si="8"/>
        <v>1124.5</v>
      </c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20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21"/>
      <c r="BA16" s="121"/>
      <c r="BB16" s="96"/>
      <c r="BC16" s="96"/>
      <c r="BD16" s="96"/>
      <c r="BE16" s="96"/>
    </row>
    <row r="17" spans="1:57" s="122" customFormat="1" ht="175.5" hidden="1" customHeight="1">
      <c r="A17" s="161" t="s">
        <v>1014</v>
      </c>
      <c r="B17" s="159"/>
      <c r="C17" s="156" t="s">
        <v>763</v>
      </c>
      <c r="D17" s="156" t="s">
        <v>925</v>
      </c>
      <c r="E17" s="156" t="s">
        <v>142</v>
      </c>
      <c r="F17" s="156" t="s">
        <v>1011</v>
      </c>
      <c r="G17" s="156"/>
      <c r="H17" s="156" t="s">
        <v>1244</v>
      </c>
      <c r="I17" s="96" t="s">
        <v>1170</v>
      </c>
      <c r="J17" s="96"/>
      <c r="K17" s="96" t="s">
        <v>103</v>
      </c>
      <c r="L17" s="96"/>
      <c r="M17" s="96" t="s">
        <v>1016</v>
      </c>
      <c r="N17" s="115"/>
      <c r="O17" s="96" t="s">
        <v>117</v>
      </c>
      <c r="P17" s="96"/>
      <c r="Q17" s="96"/>
      <c r="R17" s="116" t="str">
        <f t="shared" si="0"/>
        <v>53</v>
      </c>
      <c r="S17" s="117" t="s">
        <v>303</v>
      </c>
      <c r="T17" s="117" t="str">
        <f>+VLOOKUP(S17,Filtros!$G$8:$H$501,2,FALSE)</f>
        <v>Materiales de Impresión, Fotografía, Reproducción y Publicaciones</v>
      </c>
      <c r="U17" s="118">
        <v>3319.18</v>
      </c>
      <c r="V17" s="118"/>
      <c r="W17" s="118">
        <v>0</v>
      </c>
      <c r="X17" s="118"/>
      <c r="Y17" s="118">
        <f t="shared" si="8"/>
        <v>3319.18</v>
      </c>
      <c r="Z17" s="119">
        <v>0</v>
      </c>
      <c r="AA17" s="119">
        <v>1</v>
      </c>
      <c r="AB17" s="119">
        <v>0</v>
      </c>
      <c r="AC17" s="119">
        <v>0</v>
      </c>
      <c r="AD17" s="119">
        <v>0</v>
      </c>
      <c r="AE17" s="119">
        <v>0</v>
      </c>
      <c r="AF17" s="119">
        <v>0</v>
      </c>
      <c r="AG17" s="119">
        <v>0</v>
      </c>
      <c r="AH17" s="119">
        <v>0</v>
      </c>
      <c r="AI17" s="119">
        <v>0</v>
      </c>
      <c r="AJ17" s="119">
        <v>0</v>
      </c>
      <c r="AK17" s="119">
        <v>0</v>
      </c>
      <c r="AL17" s="120">
        <f t="shared" si="1"/>
        <v>1</v>
      </c>
      <c r="AM17" s="118">
        <v>0</v>
      </c>
      <c r="AN17" s="118">
        <v>0</v>
      </c>
      <c r="AO17" s="118">
        <v>0</v>
      </c>
      <c r="AP17" s="118">
        <v>0</v>
      </c>
      <c r="AQ17" s="118">
        <v>0</v>
      </c>
      <c r="AR17" s="118">
        <v>0</v>
      </c>
      <c r="AS17" s="118">
        <v>0</v>
      </c>
      <c r="AT17" s="118">
        <v>0</v>
      </c>
      <c r="AU17" s="118">
        <f t="shared" si="2"/>
        <v>0</v>
      </c>
      <c r="AV17" s="118">
        <v>0</v>
      </c>
      <c r="AW17" s="118">
        <f t="shared" si="3"/>
        <v>0</v>
      </c>
      <c r="AX17" s="118">
        <f t="shared" si="7"/>
        <v>0</v>
      </c>
      <c r="AY17" s="118">
        <f t="shared" si="4"/>
        <v>0</v>
      </c>
      <c r="AZ17" s="121">
        <f t="shared" si="5"/>
        <v>3319.18</v>
      </c>
      <c r="BA17" s="121"/>
      <c r="BB17" s="96"/>
      <c r="BC17" s="96"/>
      <c r="BD17" s="96"/>
      <c r="BE17" s="96">
        <f t="shared" si="6"/>
        <v>0</v>
      </c>
    </row>
    <row r="18" spans="1:57" s="122" customFormat="1" ht="45.75" hidden="1">
      <c r="A18" s="162"/>
      <c r="B18" s="160"/>
      <c r="C18" s="158"/>
      <c r="D18" s="158"/>
      <c r="E18" s="158"/>
      <c r="F18" s="158"/>
      <c r="G18" s="158"/>
      <c r="H18" s="158"/>
      <c r="I18" s="96" t="s">
        <v>1172</v>
      </c>
      <c r="J18" s="96"/>
      <c r="K18" s="96" t="s">
        <v>94</v>
      </c>
      <c r="L18" s="96"/>
      <c r="M18" s="96"/>
      <c r="N18" s="115"/>
      <c r="O18" s="96" t="s">
        <v>117</v>
      </c>
      <c r="P18" s="96"/>
      <c r="Q18" s="96"/>
      <c r="R18" s="116" t="str">
        <f t="shared" si="0"/>
        <v>53</v>
      </c>
      <c r="S18" s="117" t="s">
        <v>303</v>
      </c>
      <c r="T18" s="117" t="str">
        <f>+VLOOKUP(S18,Filtros!$G$8:$H$501,2,FALSE)</f>
        <v>Materiales de Impresión, Fotografía, Reproducción y Publicaciones</v>
      </c>
      <c r="U18" s="118">
        <v>2376.56</v>
      </c>
      <c r="V18" s="118">
        <v>0</v>
      </c>
      <c r="W18" s="118">
        <v>0</v>
      </c>
      <c r="X18" s="118">
        <v>0</v>
      </c>
      <c r="Y18" s="118">
        <v>2376.56</v>
      </c>
      <c r="Z18" s="119">
        <v>0</v>
      </c>
      <c r="AA18" s="119">
        <v>0</v>
      </c>
      <c r="AB18" s="119">
        <v>1</v>
      </c>
      <c r="AC18" s="119">
        <v>0</v>
      </c>
      <c r="AD18" s="119">
        <v>0</v>
      </c>
      <c r="AE18" s="119">
        <v>0</v>
      </c>
      <c r="AF18" s="119">
        <v>0</v>
      </c>
      <c r="AG18" s="119">
        <v>0</v>
      </c>
      <c r="AH18" s="119">
        <v>0</v>
      </c>
      <c r="AI18" s="119">
        <v>0</v>
      </c>
      <c r="AJ18" s="119">
        <v>0</v>
      </c>
      <c r="AK18" s="119">
        <v>0</v>
      </c>
      <c r="AL18" s="120">
        <f t="shared" si="1"/>
        <v>1</v>
      </c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21"/>
      <c r="BA18" s="121"/>
      <c r="BB18" s="96"/>
      <c r="BC18" s="96"/>
      <c r="BD18" s="96"/>
      <c r="BE18" s="96"/>
    </row>
    <row r="19" spans="1:57" s="122" customFormat="1" ht="79.5" hidden="1">
      <c r="A19" s="113" t="s">
        <v>1014</v>
      </c>
      <c r="B19" s="114"/>
      <c r="D19" s="96" t="s">
        <v>925</v>
      </c>
      <c r="E19" s="96" t="s">
        <v>142</v>
      </c>
      <c r="F19" s="96" t="s">
        <v>1011</v>
      </c>
      <c r="G19" s="96"/>
      <c r="H19" s="96" t="s">
        <v>1244</v>
      </c>
      <c r="I19" s="96" t="s">
        <v>1025</v>
      </c>
      <c r="J19" s="96"/>
      <c r="K19" s="96" t="s">
        <v>103</v>
      </c>
      <c r="L19" s="96"/>
      <c r="M19" s="96" t="s">
        <v>1016</v>
      </c>
      <c r="N19" s="115"/>
      <c r="O19" s="96" t="s">
        <v>117</v>
      </c>
      <c r="P19" s="96"/>
      <c r="Q19" s="96"/>
      <c r="R19" s="116" t="str">
        <f t="shared" si="0"/>
        <v>53</v>
      </c>
      <c r="S19" s="117" t="s">
        <v>317</v>
      </c>
      <c r="T19" s="117" t="str">
        <f>+VLOOKUP(S19,Filtros!$G$8:$H$501,2,FALSE)</f>
        <v>Condecoraciones</v>
      </c>
      <c r="U19" s="118">
        <v>1000</v>
      </c>
      <c r="V19" s="118"/>
      <c r="W19" s="118"/>
      <c r="X19" s="118"/>
      <c r="Y19" s="118">
        <f t="shared" si="8"/>
        <v>1000</v>
      </c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20">
        <f t="shared" si="1"/>
        <v>0</v>
      </c>
      <c r="AM19" s="118">
        <v>0</v>
      </c>
      <c r="AN19" s="118">
        <v>0</v>
      </c>
      <c r="AO19" s="118">
        <v>0</v>
      </c>
      <c r="AP19" s="118">
        <v>0</v>
      </c>
      <c r="AQ19" s="118">
        <v>0</v>
      </c>
      <c r="AR19" s="118">
        <v>0</v>
      </c>
      <c r="AS19" s="118">
        <v>0</v>
      </c>
      <c r="AT19" s="118">
        <v>0</v>
      </c>
      <c r="AU19" s="118">
        <f t="shared" si="2"/>
        <v>0</v>
      </c>
      <c r="AV19" s="118">
        <v>0</v>
      </c>
      <c r="AW19" s="118">
        <f t="shared" si="3"/>
        <v>0</v>
      </c>
      <c r="AX19" s="118">
        <f t="shared" si="7"/>
        <v>0</v>
      </c>
      <c r="AY19" s="118">
        <f t="shared" si="4"/>
        <v>0</v>
      </c>
      <c r="AZ19" s="121">
        <f t="shared" si="5"/>
        <v>1000</v>
      </c>
      <c r="BA19" s="121"/>
      <c r="BB19" s="96"/>
      <c r="BC19" s="96"/>
      <c r="BD19" s="96"/>
      <c r="BE19" s="96">
        <f t="shared" si="6"/>
        <v>0</v>
      </c>
    </row>
    <row r="20" spans="1:57" s="122" customFormat="1" ht="79.5" hidden="1">
      <c r="A20" s="113" t="s">
        <v>1014</v>
      </c>
      <c r="B20" s="114"/>
      <c r="C20" s="96" t="s">
        <v>1026</v>
      </c>
      <c r="D20" s="96" t="s">
        <v>925</v>
      </c>
      <c r="E20" s="96" t="s">
        <v>132</v>
      </c>
      <c r="F20" s="96" t="s">
        <v>1027</v>
      </c>
      <c r="G20" s="96"/>
      <c r="H20" s="96" t="s">
        <v>1244</v>
      </c>
      <c r="I20" s="96" t="s">
        <v>1168</v>
      </c>
      <c r="J20" s="96"/>
      <c r="K20" s="96" t="s">
        <v>103</v>
      </c>
      <c r="L20" s="96"/>
      <c r="M20" s="96" t="s">
        <v>1016</v>
      </c>
      <c r="N20" s="115"/>
      <c r="O20" s="96" t="s">
        <v>117</v>
      </c>
      <c r="P20" s="96"/>
      <c r="Q20" s="96"/>
      <c r="R20" s="116" t="s">
        <v>1028</v>
      </c>
      <c r="S20" s="117"/>
      <c r="T20" s="117" t="s">
        <v>1029</v>
      </c>
      <c r="U20" s="118">
        <v>500</v>
      </c>
      <c r="V20" s="118"/>
      <c r="W20" s="118"/>
      <c r="X20" s="118">
        <v>1123.08</v>
      </c>
      <c r="Y20" s="118">
        <f t="shared" si="8"/>
        <v>1623.08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20">
        <f t="shared" si="1"/>
        <v>0</v>
      </c>
      <c r="AM20" s="118">
        <v>0</v>
      </c>
      <c r="AN20" s="118">
        <v>0</v>
      </c>
      <c r="AO20" s="118">
        <v>0</v>
      </c>
      <c r="AP20" s="118">
        <v>0</v>
      </c>
      <c r="AQ20" s="118">
        <v>0</v>
      </c>
      <c r="AR20" s="118">
        <v>0</v>
      </c>
      <c r="AS20" s="118">
        <v>0</v>
      </c>
      <c r="AT20" s="118">
        <v>0</v>
      </c>
      <c r="AU20" s="118">
        <f t="shared" si="2"/>
        <v>0</v>
      </c>
      <c r="AV20" s="118">
        <v>0</v>
      </c>
      <c r="AW20" s="118">
        <f t="shared" si="3"/>
        <v>0</v>
      </c>
      <c r="AX20" s="118">
        <f t="shared" si="7"/>
        <v>0</v>
      </c>
      <c r="AY20" s="118">
        <f t="shared" si="4"/>
        <v>0</v>
      </c>
      <c r="AZ20" s="121">
        <f t="shared" si="5"/>
        <v>1623.08</v>
      </c>
      <c r="BA20" s="121"/>
      <c r="BB20" s="96"/>
      <c r="BC20" s="96"/>
      <c r="BD20" s="96"/>
      <c r="BE20" s="96">
        <f t="shared" si="6"/>
        <v>0</v>
      </c>
    </row>
    <row r="21" spans="1:57" s="122" customFormat="1" ht="79.5" hidden="1">
      <c r="A21" s="113" t="s">
        <v>1014</v>
      </c>
      <c r="B21" s="114"/>
      <c r="C21" s="96" t="s">
        <v>881</v>
      </c>
      <c r="D21" s="96" t="s">
        <v>925</v>
      </c>
      <c r="E21" s="96" t="s">
        <v>142</v>
      </c>
      <c r="F21" s="96" t="s">
        <v>1011</v>
      </c>
      <c r="G21" s="96"/>
      <c r="H21" s="96" t="s">
        <v>1244</v>
      </c>
      <c r="I21" s="96" t="s">
        <v>881</v>
      </c>
      <c r="J21" s="96"/>
      <c r="K21" s="96" t="s">
        <v>103</v>
      </c>
      <c r="L21" s="96" t="s">
        <v>1030</v>
      </c>
      <c r="M21" s="96" t="s">
        <v>1016</v>
      </c>
      <c r="N21" s="115" t="s">
        <v>1031</v>
      </c>
      <c r="O21" s="96" t="s">
        <v>117</v>
      </c>
      <c r="Q21" s="96" t="s">
        <v>96</v>
      </c>
      <c r="R21" s="116" t="str">
        <f t="shared" ref="R21:R34" si="9">+MID(S21,1,2)</f>
        <v>84</v>
      </c>
      <c r="S21" s="117" t="s">
        <v>588</v>
      </c>
      <c r="T21" s="117" t="str">
        <f>+VLOOKUP(S21,Filtros!$G$8:$H$501,2,FALSE)</f>
        <v>Mobiliarios</v>
      </c>
      <c r="U21" s="118">
        <v>1000</v>
      </c>
      <c r="V21" s="118"/>
      <c r="W21" s="118"/>
      <c r="X21" s="118"/>
      <c r="Y21" s="118">
        <f t="shared" si="8"/>
        <v>1000</v>
      </c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20">
        <f t="shared" si="1"/>
        <v>0</v>
      </c>
      <c r="AM21" s="118">
        <v>0</v>
      </c>
      <c r="AN21" s="118">
        <v>0</v>
      </c>
      <c r="AO21" s="118">
        <v>0</v>
      </c>
      <c r="AP21" s="118">
        <v>0</v>
      </c>
      <c r="AQ21" s="118">
        <v>0</v>
      </c>
      <c r="AR21" s="118">
        <v>0</v>
      </c>
      <c r="AS21" s="118">
        <v>0</v>
      </c>
      <c r="AT21" s="118">
        <v>0</v>
      </c>
      <c r="AU21" s="118">
        <f t="shared" si="2"/>
        <v>0</v>
      </c>
      <c r="AV21" s="118">
        <v>0</v>
      </c>
      <c r="AW21" s="118">
        <f t="shared" si="3"/>
        <v>0</v>
      </c>
      <c r="AX21" s="118">
        <f t="shared" si="7"/>
        <v>0</v>
      </c>
      <c r="AY21" s="118">
        <f t="shared" si="4"/>
        <v>0</v>
      </c>
      <c r="AZ21" s="121">
        <f t="shared" si="5"/>
        <v>1000</v>
      </c>
    </row>
    <row r="22" spans="1:57" s="110" customFormat="1" ht="80.25" hidden="1">
      <c r="A22" s="104" t="s">
        <v>1014</v>
      </c>
      <c r="B22" s="105"/>
      <c r="C22" s="91" t="s">
        <v>1032</v>
      </c>
      <c r="D22" s="91" t="s">
        <v>925</v>
      </c>
      <c r="E22" s="91" t="s">
        <v>142</v>
      </c>
      <c r="F22" s="91" t="s">
        <v>1011</v>
      </c>
      <c r="G22" s="91"/>
      <c r="H22" s="91" t="s">
        <v>1244</v>
      </c>
      <c r="I22" s="137" t="s">
        <v>1276</v>
      </c>
      <c r="J22" s="91"/>
      <c r="K22" s="91" t="s">
        <v>94</v>
      </c>
      <c r="L22" s="91"/>
      <c r="M22" s="91"/>
      <c r="N22" s="106"/>
      <c r="O22" s="91" t="s">
        <v>117</v>
      </c>
      <c r="P22" s="91"/>
      <c r="Q22" s="91"/>
      <c r="R22" s="130" t="str">
        <f t="shared" si="9"/>
        <v>84</v>
      </c>
      <c r="S22" s="131" t="s">
        <v>589</v>
      </c>
      <c r="T22" s="131" t="str">
        <f>+VLOOKUP(S22,Filtros!$G$8:$H$501,2,FALSE)</f>
        <v>Maquinarias y Equipos</v>
      </c>
      <c r="U22" s="107">
        <v>6000</v>
      </c>
      <c r="V22" s="107"/>
      <c r="W22" s="107">
        <v>2800</v>
      </c>
      <c r="X22" s="107"/>
      <c r="Y22" s="107">
        <f t="shared" si="8"/>
        <v>3200</v>
      </c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108">
        <f t="shared" si="1"/>
        <v>0</v>
      </c>
      <c r="AM22" s="107">
        <v>0</v>
      </c>
      <c r="AN22" s="107">
        <v>0</v>
      </c>
      <c r="AO22" s="107">
        <v>0</v>
      </c>
      <c r="AP22" s="107">
        <v>0</v>
      </c>
      <c r="AQ22" s="107">
        <v>0</v>
      </c>
      <c r="AR22" s="107">
        <v>0</v>
      </c>
      <c r="AS22" s="107">
        <v>0</v>
      </c>
      <c r="AT22" s="107">
        <v>0</v>
      </c>
      <c r="AU22" s="107">
        <f t="shared" si="2"/>
        <v>0</v>
      </c>
      <c r="AV22" s="107">
        <v>0</v>
      </c>
      <c r="AW22" s="107">
        <f t="shared" si="3"/>
        <v>0</v>
      </c>
      <c r="AX22" s="107">
        <f t="shared" si="7"/>
        <v>0</v>
      </c>
      <c r="AY22" s="107">
        <f t="shared" si="4"/>
        <v>0</v>
      </c>
      <c r="AZ22" s="109">
        <f t="shared" si="5"/>
        <v>3200</v>
      </c>
    </row>
    <row r="23" spans="1:57" s="122" customFormat="1" ht="79.5" hidden="1">
      <c r="A23" s="113" t="s">
        <v>1014</v>
      </c>
      <c r="B23" s="114"/>
      <c r="C23" s="96" t="s">
        <v>1033</v>
      </c>
      <c r="D23" s="96" t="s">
        <v>925</v>
      </c>
      <c r="E23" s="96" t="s">
        <v>142</v>
      </c>
      <c r="F23" s="96" t="s">
        <v>1011</v>
      </c>
      <c r="G23" s="96"/>
      <c r="H23" s="96" t="s">
        <v>1244</v>
      </c>
      <c r="I23" s="96" t="s">
        <v>1166</v>
      </c>
      <c r="J23" s="96"/>
      <c r="K23" s="96" t="s">
        <v>103</v>
      </c>
      <c r="L23" s="96"/>
      <c r="M23" s="96"/>
      <c r="N23" s="115"/>
      <c r="O23" s="96" t="s">
        <v>117</v>
      </c>
      <c r="P23" s="96"/>
      <c r="Q23" s="96"/>
      <c r="R23" s="116" t="str">
        <f t="shared" si="9"/>
        <v>84</v>
      </c>
      <c r="S23" s="117" t="s">
        <v>592</v>
      </c>
      <c r="T23" s="117" t="str">
        <f>+VLOOKUP(S23,Filtros!$G$8:$H$501,2,FALSE)</f>
        <v>Equipos, Sistemas y Paquetes Informáticos</v>
      </c>
      <c r="U23" s="118">
        <v>33500</v>
      </c>
      <c r="V23" s="118"/>
      <c r="W23" s="118">
        <v>12088.86</v>
      </c>
      <c r="X23" s="118"/>
      <c r="Y23" s="118">
        <f t="shared" si="8"/>
        <v>21411.14</v>
      </c>
      <c r="Z23" s="119"/>
      <c r="AA23" s="119"/>
      <c r="AB23" s="119"/>
      <c r="AC23" s="119"/>
      <c r="AD23" s="119"/>
      <c r="AE23" s="119"/>
      <c r="AF23" s="119"/>
      <c r="AG23" s="119"/>
      <c r="AH23" s="119">
        <v>1</v>
      </c>
      <c r="AI23" s="119">
        <v>0</v>
      </c>
      <c r="AJ23" s="119">
        <v>0</v>
      </c>
      <c r="AK23" s="119">
        <v>0</v>
      </c>
      <c r="AL23" s="120">
        <f t="shared" si="1"/>
        <v>1</v>
      </c>
      <c r="AM23" s="118">
        <v>0</v>
      </c>
      <c r="AN23" s="118">
        <v>0</v>
      </c>
      <c r="AO23" s="118">
        <v>0</v>
      </c>
      <c r="AP23" s="118">
        <v>0</v>
      </c>
      <c r="AQ23" s="118">
        <v>0</v>
      </c>
      <c r="AR23" s="118">
        <v>0</v>
      </c>
      <c r="AS23" s="118">
        <v>0</v>
      </c>
      <c r="AT23" s="118">
        <v>0</v>
      </c>
      <c r="AU23" s="118">
        <f t="shared" si="2"/>
        <v>21411.14</v>
      </c>
      <c r="AV23" s="118">
        <v>0</v>
      </c>
      <c r="AW23" s="118">
        <f t="shared" si="3"/>
        <v>0</v>
      </c>
      <c r="AX23" s="118">
        <f t="shared" si="7"/>
        <v>0</v>
      </c>
      <c r="AY23" s="118">
        <f t="shared" si="4"/>
        <v>21411.14</v>
      </c>
      <c r="AZ23" s="121">
        <f t="shared" si="5"/>
        <v>0</v>
      </c>
    </row>
    <row r="24" spans="1:57" s="122" customFormat="1" ht="79.5" hidden="1" customHeight="1">
      <c r="A24" s="161" t="s">
        <v>1014</v>
      </c>
      <c r="B24" s="159"/>
      <c r="C24" s="156" t="s">
        <v>798</v>
      </c>
      <c r="D24" s="156" t="s">
        <v>925</v>
      </c>
      <c r="E24" s="156" t="s">
        <v>142</v>
      </c>
      <c r="F24" s="156" t="s">
        <v>1011</v>
      </c>
      <c r="G24" s="156"/>
      <c r="H24" s="156" t="s">
        <v>1244</v>
      </c>
      <c r="I24" s="96" t="s">
        <v>1174</v>
      </c>
      <c r="J24" s="96"/>
      <c r="K24" s="96" t="s">
        <v>94</v>
      </c>
      <c r="L24" s="96"/>
      <c r="M24" s="96"/>
      <c r="N24" s="115"/>
      <c r="O24" s="96" t="s">
        <v>117</v>
      </c>
      <c r="P24" s="96"/>
      <c r="Q24" s="96"/>
      <c r="R24" s="116" t="str">
        <f t="shared" si="9"/>
        <v>84</v>
      </c>
      <c r="S24" s="117" t="s">
        <v>595</v>
      </c>
      <c r="T24" s="117" t="str">
        <f>+VLOOKUP(S24,Filtros!$G$8:$H$501,2,FALSE)</f>
        <v>Partes y Repuestos</v>
      </c>
      <c r="U24" s="118">
        <v>2000</v>
      </c>
      <c r="V24" s="118"/>
      <c r="W24" s="118">
        <v>850</v>
      </c>
      <c r="X24" s="118"/>
      <c r="Y24" s="118">
        <f t="shared" si="8"/>
        <v>1150</v>
      </c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20">
        <f t="shared" si="1"/>
        <v>0</v>
      </c>
      <c r="AM24" s="118">
        <v>0</v>
      </c>
      <c r="AN24" s="118">
        <v>0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f t="shared" si="2"/>
        <v>0</v>
      </c>
      <c r="AV24" s="118">
        <v>0</v>
      </c>
      <c r="AW24" s="118">
        <f t="shared" si="3"/>
        <v>0</v>
      </c>
      <c r="AX24" s="118">
        <f t="shared" si="7"/>
        <v>0</v>
      </c>
      <c r="AY24" s="118">
        <f t="shared" si="4"/>
        <v>0</v>
      </c>
      <c r="AZ24" s="121">
        <f t="shared" si="5"/>
        <v>1150</v>
      </c>
    </row>
    <row r="25" spans="1:57" s="122" customFormat="1" ht="23.25" hidden="1">
      <c r="A25" s="162"/>
      <c r="B25" s="160"/>
      <c r="C25" s="158"/>
      <c r="D25" s="158"/>
      <c r="E25" s="158"/>
      <c r="F25" s="158"/>
      <c r="G25" s="158"/>
      <c r="H25" s="158"/>
      <c r="I25" s="96" t="s">
        <v>1279</v>
      </c>
      <c r="J25" s="96"/>
      <c r="K25" s="96"/>
      <c r="L25" s="96"/>
      <c r="M25" s="96"/>
      <c r="N25" s="115"/>
      <c r="O25" s="96"/>
      <c r="P25" s="96"/>
      <c r="Q25" s="96"/>
      <c r="R25" s="116"/>
      <c r="S25" s="117"/>
      <c r="T25" s="117"/>
      <c r="U25" s="118"/>
      <c r="V25" s="118"/>
      <c r="W25" s="118"/>
      <c r="X25" s="118"/>
      <c r="Y25" s="118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20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21"/>
    </row>
    <row r="26" spans="1:57" s="122" customFormat="1" ht="31.5" hidden="1" customHeight="1">
      <c r="A26" s="113" t="s">
        <v>1014</v>
      </c>
      <c r="B26" s="114"/>
      <c r="C26" s="96" t="s">
        <v>911</v>
      </c>
      <c r="D26" s="96" t="s">
        <v>925</v>
      </c>
      <c r="E26" s="96" t="s">
        <v>142</v>
      </c>
      <c r="F26" s="96" t="s">
        <v>1011</v>
      </c>
      <c r="G26" s="96"/>
      <c r="H26" s="96" t="s">
        <v>1244</v>
      </c>
      <c r="I26" s="96" t="s">
        <v>1175</v>
      </c>
      <c r="J26" s="96"/>
      <c r="K26" s="96" t="s">
        <v>103</v>
      </c>
      <c r="L26" s="96"/>
      <c r="M26" s="96"/>
      <c r="N26" s="115"/>
      <c r="O26" s="96" t="s">
        <v>117</v>
      </c>
      <c r="P26" s="96"/>
      <c r="Q26" s="96"/>
      <c r="R26" s="116" t="str">
        <f t="shared" si="9"/>
        <v>84</v>
      </c>
      <c r="S26" s="117" t="s">
        <v>605</v>
      </c>
      <c r="T26" s="117" t="str">
        <f>+VLOOKUP(S26,Filtros!$G$8:$H$501,2,FALSE)</f>
        <v>Licencias Computacionales</v>
      </c>
      <c r="U26" s="118">
        <v>2800</v>
      </c>
      <c r="V26" s="118"/>
      <c r="W26" s="118">
        <v>1822.5</v>
      </c>
      <c r="X26" s="118"/>
      <c r="Y26" s="118">
        <f t="shared" si="8"/>
        <v>977.5</v>
      </c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20">
        <f t="shared" si="1"/>
        <v>0</v>
      </c>
      <c r="AM26" s="118">
        <v>0</v>
      </c>
      <c r="AN26" s="118">
        <v>0</v>
      </c>
      <c r="AO26" s="118">
        <v>0</v>
      </c>
      <c r="AP26" s="118">
        <v>0</v>
      </c>
      <c r="AQ26" s="118">
        <v>0</v>
      </c>
      <c r="AR26" s="118">
        <v>0</v>
      </c>
      <c r="AS26" s="118">
        <v>0</v>
      </c>
      <c r="AT26" s="118">
        <v>0</v>
      </c>
      <c r="AU26" s="118">
        <f t="shared" si="2"/>
        <v>0</v>
      </c>
      <c r="AV26" s="118">
        <v>0</v>
      </c>
      <c r="AW26" s="118">
        <f t="shared" si="3"/>
        <v>0</v>
      </c>
      <c r="AX26" s="118">
        <f t="shared" si="7"/>
        <v>0</v>
      </c>
      <c r="AY26" s="118">
        <f t="shared" si="4"/>
        <v>0</v>
      </c>
      <c r="AZ26" s="121">
        <f t="shared" si="5"/>
        <v>977.5</v>
      </c>
    </row>
    <row r="27" spans="1:57" s="122" customFormat="1" ht="68.25" hidden="1">
      <c r="A27" s="113" t="s">
        <v>926</v>
      </c>
      <c r="B27" s="114"/>
      <c r="C27" s="96" t="s">
        <v>1034</v>
      </c>
      <c r="D27" s="96" t="s">
        <v>925</v>
      </c>
      <c r="E27" s="96" t="s">
        <v>142</v>
      </c>
      <c r="F27" s="96"/>
      <c r="G27" s="96"/>
      <c r="H27" s="96" t="s">
        <v>1098</v>
      </c>
      <c r="I27" s="96" t="s">
        <v>1034</v>
      </c>
      <c r="J27" s="96"/>
      <c r="K27" s="96" t="s">
        <v>103</v>
      </c>
      <c r="L27" s="96"/>
      <c r="M27" s="96"/>
      <c r="N27" s="115"/>
      <c r="O27" s="96" t="s">
        <v>117</v>
      </c>
      <c r="P27" s="96"/>
      <c r="Q27" s="96"/>
      <c r="R27" s="116" t="str">
        <f t="shared" si="9"/>
        <v>73</v>
      </c>
      <c r="S27" s="117" t="s">
        <v>446</v>
      </c>
      <c r="T27" s="117" t="str">
        <f>+VLOOKUP(S27,Filtros!$G$8:$H$501,2,FALSE)</f>
        <v>Transporte de Personal</v>
      </c>
      <c r="U27" s="118">
        <v>500</v>
      </c>
      <c r="V27" s="118"/>
      <c r="W27" s="118"/>
      <c r="X27" s="118"/>
      <c r="Y27" s="118">
        <f t="shared" si="8"/>
        <v>500</v>
      </c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20">
        <f t="shared" si="1"/>
        <v>0</v>
      </c>
      <c r="AM27" s="118">
        <v>0</v>
      </c>
      <c r="AN27" s="118">
        <v>0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f t="shared" si="2"/>
        <v>0</v>
      </c>
      <c r="AV27" s="118">
        <v>0</v>
      </c>
      <c r="AW27" s="118">
        <f t="shared" si="3"/>
        <v>0</v>
      </c>
      <c r="AX27" s="118">
        <f t="shared" si="7"/>
        <v>0</v>
      </c>
      <c r="AY27" s="118">
        <f t="shared" si="4"/>
        <v>0</v>
      </c>
      <c r="AZ27" s="121">
        <f t="shared" si="5"/>
        <v>500</v>
      </c>
    </row>
    <row r="28" spans="1:57" s="122" customFormat="1" ht="68.25" hidden="1">
      <c r="A28" s="113" t="s">
        <v>926</v>
      </c>
      <c r="B28" s="114"/>
      <c r="C28" s="96" t="s">
        <v>1035</v>
      </c>
      <c r="D28" s="96" t="s">
        <v>925</v>
      </c>
      <c r="E28" s="96" t="s">
        <v>142</v>
      </c>
      <c r="F28" s="96"/>
      <c r="G28" s="96"/>
      <c r="H28" s="96" t="s">
        <v>1098</v>
      </c>
      <c r="I28" s="96" t="s">
        <v>1035</v>
      </c>
      <c r="J28" s="96"/>
      <c r="K28" s="96" t="s">
        <v>103</v>
      </c>
      <c r="L28" s="96"/>
      <c r="M28" s="96"/>
      <c r="N28" s="115"/>
      <c r="O28" s="96" t="s">
        <v>117</v>
      </c>
      <c r="P28" s="96"/>
      <c r="Q28" s="96"/>
      <c r="R28" s="116" t="str">
        <f t="shared" si="9"/>
        <v>73</v>
      </c>
      <c r="S28" s="117" t="s">
        <v>447</v>
      </c>
      <c r="T28" s="117" t="str">
        <f>+VLOOKUP(S28,Filtros!$G$8:$H$501,2,FALSE)</f>
        <v>Fletes y Maniobras</v>
      </c>
      <c r="U28" s="118">
        <v>10000</v>
      </c>
      <c r="V28" s="118"/>
      <c r="W28" s="118"/>
      <c r="X28" s="118"/>
      <c r="Y28" s="118">
        <f t="shared" si="8"/>
        <v>10000</v>
      </c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20">
        <f t="shared" si="1"/>
        <v>0</v>
      </c>
      <c r="AM28" s="118">
        <v>0</v>
      </c>
      <c r="AN28" s="118">
        <v>0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f t="shared" si="2"/>
        <v>0</v>
      </c>
      <c r="AV28" s="118">
        <v>0</v>
      </c>
      <c r="AW28" s="118">
        <f t="shared" si="3"/>
        <v>0</v>
      </c>
      <c r="AX28" s="118">
        <f t="shared" si="7"/>
        <v>0</v>
      </c>
      <c r="AY28" s="118">
        <f t="shared" si="4"/>
        <v>0</v>
      </c>
      <c r="AZ28" s="121">
        <f t="shared" si="5"/>
        <v>10000</v>
      </c>
    </row>
    <row r="29" spans="1:57" s="122" customFormat="1" ht="68.25" hidden="1">
      <c r="A29" s="113" t="s">
        <v>926</v>
      </c>
      <c r="B29" s="114"/>
      <c r="C29" s="96" t="s">
        <v>1018</v>
      </c>
      <c r="D29" s="96" t="s">
        <v>925</v>
      </c>
      <c r="E29" s="96" t="s">
        <v>101</v>
      </c>
      <c r="F29" s="96"/>
      <c r="G29" s="96"/>
      <c r="H29" s="96" t="s">
        <v>1098</v>
      </c>
      <c r="I29" s="96" t="s">
        <v>1018</v>
      </c>
      <c r="J29" s="96"/>
      <c r="K29" s="96" t="s">
        <v>103</v>
      </c>
      <c r="L29" s="96"/>
      <c r="M29" s="96"/>
      <c r="N29" s="115"/>
      <c r="O29" s="96" t="s">
        <v>117</v>
      </c>
      <c r="P29" s="96"/>
      <c r="Q29" s="96"/>
      <c r="R29" s="116" t="str">
        <f t="shared" si="9"/>
        <v>73</v>
      </c>
      <c r="S29" s="117" t="s">
        <v>450</v>
      </c>
      <c r="T29" s="117" t="str">
        <f>+VLOOKUP(S29,Filtros!$G$8:$H$501,2,FALSE)</f>
        <v>Espectáculos Culturales y Sociales</v>
      </c>
      <c r="U29" s="118">
        <v>10000</v>
      </c>
      <c r="V29" s="118"/>
      <c r="W29" s="118"/>
      <c r="X29" s="118"/>
      <c r="Y29" s="118">
        <f t="shared" si="8"/>
        <v>10000</v>
      </c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20">
        <f t="shared" si="1"/>
        <v>0</v>
      </c>
      <c r="AM29" s="118">
        <v>0</v>
      </c>
      <c r="AN29" s="118">
        <v>0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f t="shared" si="2"/>
        <v>0</v>
      </c>
      <c r="AV29" s="118">
        <v>0</v>
      </c>
      <c r="AW29" s="118">
        <f t="shared" si="3"/>
        <v>0</v>
      </c>
      <c r="AX29" s="118">
        <f t="shared" si="7"/>
        <v>0</v>
      </c>
      <c r="AY29" s="118">
        <f t="shared" si="4"/>
        <v>0</v>
      </c>
      <c r="AZ29" s="121">
        <f t="shared" si="5"/>
        <v>10000</v>
      </c>
    </row>
    <row r="30" spans="1:57" s="122" customFormat="1" ht="68.25" hidden="1">
      <c r="A30" s="113" t="s">
        <v>926</v>
      </c>
      <c r="B30" s="114"/>
      <c r="C30" s="96" t="s">
        <v>1022</v>
      </c>
      <c r="D30" s="96" t="s">
        <v>925</v>
      </c>
      <c r="E30" s="96" t="s">
        <v>101</v>
      </c>
      <c r="F30" s="96"/>
      <c r="G30" s="96"/>
      <c r="H30" s="96" t="s">
        <v>1098</v>
      </c>
      <c r="I30" s="96" t="s">
        <v>1022</v>
      </c>
      <c r="J30" s="96"/>
      <c r="K30" s="96" t="s">
        <v>103</v>
      </c>
      <c r="L30" s="96"/>
      <c r="M30" s="96"/>
      <c r="N30" s="115"/>
      <c r="O30" s="96" t="s">
        <v>117</v>
      </c>
      <c r="P30" s="96"/>
      <c r="Q30" s="96"/>
      <c r="R30" s="116" t="str">
        <f t="shared" si="9"/>
        <v>73</v>
      </c>
      <c r="S30" s="117" t="s">
        <v>451</v>
      </c>
      <c r="T30" s="117" t="str">
        <f>+VLOOKUP(S30,Filtros!$G$8:$H$501,2,FALSE)</f>
        <v>Difusión, Información y Publicidad</v>
      </c>
      <c r="U30" s="118">
        <v>6000</v>
      </c>
      <c r="V30" s="118"/>
      <c r="W30" s="118"/>
      <c r="X30" s="118"/>
      <c r="Y30" s="118">
        <f t="shared" si="8"/>
        <v>6000</v>
      </c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20">
        <f t="shared" si="1"/>
        <v>0</v>
      </c>
      <c r="AM30" s="118">
        <v>0</v>
      </c>
      <c r="AN30" s="118">
        <v>0</v>
      </c>
      <c r="AO30" s="118">
        <v>0</v>
      </c>
      <c r="AP30" s="118">
        <v>0</v>
      </c>
      <c r="AQ30" s="118">
        <v>0</v>
      </c>
      <c r="AR30" s="118">
        <v>0</v>
      </c>
      <c r="AS30" s="118">
        <v>0</v>
      </c>
      <c r="AT30" s="118">
        <v>0</v>
      </c>
      <c r="AU30" s="118">
        <f t="shared" si="2"/>
        <v>0</v>
      </c>
      <c r="AV30" s="118">
        <v>1</v>
      </c>
      <c r="AW30" s="118">
        <f t="shared" si="3"/>
        <v>0</v>
      </c>
      <c r="AX30" s="118">
        <f t="shared" si="7"/>
        <v>0</v>
      </c>
      <c r="AY30" s="118">
        <f t="shared" si="4"/>
        <v>1</v>
      </c>
      <c r="AZ30" s="121">
        <f t="shared" si="5"/>
        <v>5999</v>
      </c>
    </row>
    <row r="31" spans="1:57" s="122" customFormat="1" ht="79.5" hidden="1">
      <c r="A31" s="113" t="s">
        <v>926</v>
      </c>
      <c r="B31" s="114"/>
      <c r="C31" s="96" t="s">
        <v>1036</v>
      </c>
      <c r="D31" s="96" t="s">
        <v>925</v>
      </c>
      <c r="E31" s="96" t="s">
        <v>142</v>
      </c>
      <c r="F31" s="96" t="s">
        <v>1011</v>
      </c>
      <c r="G31" s="96"/>
      <c r="H31" s="96" t="s">
        <v>1098</v>
      </c>
      <c r="I31" s="96" t="s">
        <v>1036</v>
      </c>
      <c r="J31" s="96"/>
      <c r="K31" s="96" t="s">
        <v>103</v>
      </c>
      <c r="L31" s="96"/>
      <c r="M31" s="96"/>
      <c r="N31" s="115"/>
      <c r="O31" s="96" t="s">
        <v>117</v>
      </c>
      <c r="P31" s="96"/>
      <c r="Q31" s="96"/>
      <c r="R31" s="116" t="str">
        <f t="shared" si="9"/>
        <v>73</v>
      </c>
      <c r="S31" s="117" t="s">
        <v>457</v>
      </c>
      <c r="T31" s="117" t="str">
        <f>+VLOOKUP(S31,Filtros!$G$8:$H$501,2,FALSE)</f>
        <v>Servicios Personales Eventuales sin Relación de Dependencia</v>
      </c>
      <c r="U31" s="118">
        <v>15000</v>
      </c>
      <c r="V31" s="118">
        <v>0</v>
      </c>
      <c r="W31" s="118"/>
      <c r="X31" s="118"/>
      <c r="Y31" s="118">
        <f t="shared" si="8"/>
        <v>15000</v>
      </c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20">
        <f t="shared" si="1"/>
        <v>0</v>
      </c>
      <c r="AM31" s="118">
        <v>0</v>
      </c>
      <c r="AN31" s="118">
        <v>0</v>
      </c>
      <c r="AO31" s="118">
        <v>0</v>
      </c>
      <c r="AP31" s="118">
        <v>0</v>
      </c>
      <c r="AQ31" s="118">
        <v>0</v>
      </c>
      <c r="AR31" s="118">
        <v>0</v>
      </c>
      <c r="AS31" s="118">
        <v>0</v>
      </c>
      <c r="AT31" s="118">
        <v>0</v>
      </c>
      <c r="AU31" s="118">
        <f t="shared" si="2"/>
        <v>0</v>
      </c>
      <c r="AV31" s="118">
        <v>2</v>
      </c>
      <c r="AW31" s="118">
        <f t="shared" si="3"/>
        <v>0</v>
      </c>
      <c r="AX31" s="118">
        <f t="shared" si="7"/>
        <v>0</v>
      </c>
      <c r="AY31" s="118">
        <f t="shared" si="4"/>
        <v>2</v>
      </c>
      <c r="AZ31" s="121">
        <f t="shared" si="5"/>
        <v>14998</v>
      </c>
    </row>
    <row r="32" spans="1:57" s="122" customFormat="1" ht="147" hidden="1">
      <c r="A32" s="113" t="s">
        <v>926</v>
      </c>
      <c r="B32" s="114"/>
      <c r="C32" s="96" t="s">
        <v>1044</v>
      </c>
      <c r="D32" s="96" t="s">
        <v>925</v>
      </c>
      <c r="E32" s="96" t="s">
        <v>109</v>
      </c>
      <c r="F32" s="96" t="s">
        <v>1019</v>
      </c>
      <c r="G32" s="96"/>
      <c r="H32" s="96" t="s">
        <v>1098</v>
      </c>
      <c r="I32" s="96" t="s">
        <v>1044</v>
      </c>
      <c r="J32" s="96"/>
      <c r="K32" s="96" t="s">
        <v>103</v>
      </c>
      <c r="L32" s="96"/>
      <c r="M32" s="96"/>
      <c r="N32" s="115"/>
      <c r="O32" s="96" t="s">
        <v>117</v>
      </c>
      <c r="P32" s="96"/>
      <c r="Q32" s="96"/>
      <c r="R32" s="116" t="str">
        <f t="shared" si="9"/>
        <v>73</v>
      </c>
      <c r="S32" s="117" t="s">
        <v>457</v>
      </c>
      <c r="T32" s="117" t="str">
        <f>+VLOOKUP(S32,Filtros!$G$8:$H$501,2,FALSE)</f>
        <v>Servicios Personales Eventuales sin Relación de Dependencia</v>
      </c>
      <c r="U32" s="118">
        <v>5000</v>
      </c>
      <c r="V32" s="118"/>
      <c r="W32" s="118"/>
      <c r="X32" s="118"/>
      <c r="Y32" s="118">
        <f t="shared" si="8"/>
        <v>5000</v>
      </c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20">
        <f t="shared" si="1"/>
        <v>0</v>
      </c>
      <c r="AM32" s="118">
        <v>0</v>
      </c>
      <c r="AN32" s="118">
        <v>0</v>
      </c>
      <c r="AO32" s="118">
        <v>0</v>
      </c>
      <c r="AP32" s="118">
        <v>0</v>
      </c>
      <c r="AQ32" s="118">
        <v>0</v>
      </c>
      <c r="AR32" s="118">
        <v>0</v>
      </c>
      <c r="AS32" s="118">
        <v>0</v>
      </c>
      <c r="AT32" s="118">
        <v>0</v>
      </c>
      <c r="AU32" s="118">
        <f t="shared" si="2"/>
        <v>0</v>
      </c>
      <c r="AV32" s="118">
        <v>3</v>
      </c>
      <c r="AW32" s="118">
        <f t="shared" si="3"/>
        <v>0</v>
      </c>
      <c r="AX32" s="118">
        <f t="shared" si="7"/>
        <v>0</v>
      </c>
      <c r="AY32" s="118">
        <f t="shared" si="4"/>
        <v>3</v>
      </c>
      <c r="AZ32" s="121">
        <f t="shared" si="5"/>
        <v>4997</v>
      </c>
    </row>
    <row r="33" spans="1:52" s="122" customFormat="1" ht="79.5" hidden="1">
      <c r="A33" s="113" t="s">
        <v>926</v>
      </c>
      <c r="B33" s="114"/>
      <c r="C33" s="96" t="s">
        <v>1045</v>
      </c>
      <c r="D33" s="96" t="s">
        <v>925</v>
      </c>
      <c r="E33" s="96" t="s">
        <v>142</v>
      </c>
      <c r="F33" s="96" t="s">
        <v>1011</v>
      </c>
      <c r="G33" s="96"/>
      <c r="H33" s="96" t="s">
        <v>1098</v>
      </c>
      <c r="I33" s="96" t="s">
        <v>1045</v>
      </c>
      <c r="J33" s="96"/>
      <c r="K33" s="96" t="s">
        <v>103</v>
      </c>
      <c r="L33" s="96"/>
      <c r="M33" s="96"/>
      <c r="N33" s="115"/>
      <c r="O33" s="96" t="s">
        <v>117</v>
      </c>
      <c r="P33" s="96"/>
      <c r="Q33" s="96"/>
      <c r="R33" s="116" t="str">
        <f t="shared" si="9"/>
        <v>73</v>
      </c>
      <c r="S33" s="117" t="s">
        <v>521</v>
      </c>
      <c r="T33" s="117" t="str">
        <f>+VLOOKUP(S33,Filtros!$G$8:$H$501,2,FALSE)</f>
        <v>Materiales de Oficina</v>
      </c>
      <c r="U33" s="118">
        <v>500</v>
      </c>
      <c r="V33" s="118"/>
      <c r="W33" s="118"/>
      <c r="X33" s="118"/>
      <c r="Y33" s="118">
        <f t="shared" si="8"/>
        <v>500</v>
      </c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20">
        <f t="shared" si="1"/>
        <v>0</v>
      </c>
      <c r="AM33" s="118">
        <v>0</v>
      </c>
      <c r="AN33" s="118">
        <v>0</v>
      </c>
      <c r="AO33" s="118">
        <v>0</v>
      </c>
      <c r="AP33" s="118">
        <v>0</v>
      </c>
      <c r="AQ33" s="118">
        <v>0</v>
      </c>
      <c r="AR33" s="118">
        <v>0</v>
      </c>
      <c r="AS33" s="118">
        <v>0</v>
      </c>
      <c r="AT33" s="118">
        <v>0</v>
      </c>
      <c r="AU33" s="118">
        <f t="shared" si="2"/>
        <v>0</v>
      </c>
      <c r="AV33" s="118">
        <v>4</v>
      </c>
      <c r="AW33" s="118">
        <f t="shared" si="3"/>
        <v>0</v>
      </c>
      <c r="AX33" s="118">
        <f t="shared" si="7"/>
        <v>0</v>
      </c>
      <c r="AY33" s="118">
        <f t="shared" si="4"/>
        <v>4</v>
      </c>
      <c r="AZ33" s="121">
        <f t="shared" si="5"/>
        <v>496</v>
      </c>
    </row>
    <row r="34" spans="1:52" s="122" customFormat="1" ht="79.5" hidden="1">
      <c r="A34" s="113" t="s">
        <v>926</v>
      </c>
      <c r="B34" s="114"/>
      <c r="C34" s="96" t="s">
        <v>1046</v>
      </c>
      <c r="D34" s="96" t="s">
        <v>925</v>
      </c>
      <c r="E34" s="96" t="s">
        <v>142</v>
      </c>
      <c r="F34" s="96" t="s">
        <v>1011</v>
      </c>
      <c r="G34" s="96"/>
      <c r="H34" s="96" t="s">
        <v>1098</v>
      </c>
      <c r="I34" s="96" t="s">
        <v>1046</v>
      </c>
      <c r="J34" s="96"/>
      <c r="K34" s="96" t="s">
        <v>103</v>
      </c>
      <c r="L34" s="96"/>
      <c r="M34" s="96"/>
      <c r="N34" s="115"/>
      <c r="O34" s="96" t="s">
        <v>117</v>
      </c>
      <c r="P34" s="96"/>
      <c r="Q34" s="96"/>
      <c r="R34" s="116" t="str">
        <f t="shared" si="9"/>
        <v>73</v>
      </c>
      <c r="S34" s="117" t="s">
        <v>523</v>
      </c>
      <c r="T34" s="117" t="str">
        <f>+VLOOKUP(S34,Filtros!$G$8:$H$501,2,FALSE)</f>
        <v>Materiales de Impresión, Fotografía, Reproducción y Publicaciones</v>
      </c>
      <c r="U34" s="118">
        <v>1000</v>
      </c>
      <c r="V34" s="118"/>
      <c r="W34" s="118"/>
      <c r="X34" s="118"/>
      <c r="Y34" s="118">
        <f t="shared" si="8"/>
        <v>1000</v>
      </c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20">
        <f t="shared" si="1"/>
        <v>0</v>
      </c>
      <c r="AM34" s="118">
        <v>0</v>
      </c>
      <c r="AN34" s="118">
        <v>0</v>
      </c>
      <c r="AO34" s="118">
        <v>0</v>
      </c>
      <c r="AP34" s="118">
        <v>0</v>
      </c>
      <c r="AQ34" s="118">
        <v>0</v>
      </c>
      <c r="AR34" s="118">
        <v>0</v>
      </c>
      <c r="AS34" s="118">
        <v>0</v>
      </c>
      <c r="AT34" s="118">
        <v>0</v>
      </c>
      <c r="AU34" s="118">
        <f t="shared" si="2"/>
        <v>0</v>
      </c>
      <c r="AV34" s="118">
        <v>5</v>
      </c>
      <c r="AW34" s="118">
        <f t="shared" si="3"/>
        <v>0</v>
      </c>
      <c r="AX34" s="118">
        <f t="shared" si="7"/>
        <v>0</v>
      </c>
      <c r="AY34" s="118">
        <f t="shared" si="4"/>
        <v>5</v>
      </c>
      <c r="AZ34" s="121">
        <f t="shared" si="5"/>
        <v>995</v>
      </c>
    </row>
    <row r="35" spans="1:52" s="122" customFormat="1" ht="79.5" hidden="1">
      <c r="A35" s="113" t="s">
        <v>926</v>
      </c>
      <c r="B35" s="114"/>
      <c r="C35" s="96" t="s">
        <v>794</v>
      </c>
      <c r="D35" s="96" t="s">
        <v>925</v>
      </c>
      <c r="E35" s="96" t="s">
        <v>142</v>
      </c>
      <c r="F35" s="96" t="s">
        <v>1011</v>
      </c>
      <c r="G35" s="96"/>
      <c r="H35" s="96" t="s">
        <v>1098</v>
      </c>
      <c r="I35" s="96" t="s">
        <v>794</v>
      </c>
      <c r="J35" s="96"/>
      <c r="K35" s="96" t="s">
        <v>103</v>
      </c>
      <c r="L35" s="96"/>
      <c r="M35" s="96"/>
      <c r="N35" s="115"/>
      <c r="O35" s="96" t="s">
        <v>117</v>
      </c>
      <c r="P35" s="96"/>
      <c r="Q35" s="96"/>
      <c r="R35" s="116" t="s">
        <v>1047</v>
      </c>
      <c r="S35" s="117"/>
      <c r="T35" s="117" t="e">
        <f>+VLOOKUP(S35,Filtros!$G$8:$H$501,2,FALSE)</f>
        <v>#N/A</v>
      </c>
      <c r="U35" s="118">
        <v>8000</v>
      </c>
      <c r="V35" s="118"/>
      <c r="W35" s="118"/>
      <c r="X35" s="118"/>
      <c r="Y35" s="118">
        <f t="shared" si="8"/>
        <v>8000</v>
      </c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20">
        <f t="shared" si="1"/>
        <v>0</v>
      </c>
      <c r="AM35" s="118">
        <v>0</v>
      </c>
      <c r="AN35" s="118">
        <v>0</v>
      </c>
      <c r="AO35" s="118">
        <v>0</v>
      </c>
      <c r="AP35" s="118">
        <v>0</v>
      </c>
      <c r="AQ35" s="118">
        <v>0</v>
      </c>
      <c r="AR35" s="118">
        <v>0</v>
      </c>
      <c r="AS35" s="118">
        <v>0</v>
      </c>
      <c r="AT35" s="118">
        <v>0</v>
      </c>
      <c r="AU35" s="118">
        <f t="shared" si="2"/>
        <v>0</v>
      </c>
      <c r="AV35" s="118">
        <v>6</v>
      </c>
      <c r="AW35" s="118">
        <f t="shared" si="3"/>
        <v>0</v>
      </c>
      <c r="AX35" s="118">
        <f t="shared" si="7"/>
        <v>0</v>
      </c>
      <c r="AY35" s="118">
        <f t="shared" si="4"/>
        <v>6</v>
      </c>
      <c r="AZ35" s="121">
        <f t="shared" si="5"/>
        <v>7994</v>
      </c>
    </row>
    <row r="36" spans="1:52" s="122" customFormat="1" ht="169.5" hidden="1">
      <c r="A36" s="113" t="s">
        <v>926</v>
      </c>
      <c r="B36" s="114"/>
      <c r="C36" s="96" t="s">
        <v>883</v>
      </c>
      <c r="D36" s="96" t="s">
        <v>925</v>
      </c>
      <c r="E36" s="96" t="s">
        <v>128</v>
      </c>
      <c r="F36" s="96" t="s">
        <v>928</v>
      </c>
      <c r="G36" s="96"/>
      <c r="H36" s="96" t="s">
        <v>1098</v>
      </c>
      <c r="I36" s="96" t="s">
        <v>1250</v>
      </c>
      <c r="J36" s="96"/>
      <c r="K36" s="96" t="s">
        <v>94</v>
      </c>
      <c r="L36" s="96"/>
      <c r="M36" s="96"/>
      <c r="N36" s="115"/>
      <c r="O36" s="96" t="s">
        <v>117</v>
      </c>
      <c r="P36" s="96"/>
      <c r="Q36" s="96"/>
      <c r="R36" s="116">
        <v>73</v>
      </c>
      <c r="S36" s="117" t="s">
        <v>552</v>
      </c>
      <c r="T36" s="117" t="str">
        <f>+VLOOKUP(S36,Filtros!$G$8:$H$501,2,FALSE)</f>
        <v>Bienes Artísticos, Culturales, Bienes Deportivos y Símbolos Patrios</v>
      </c>
      <c r="U36" s="118">
        <v>8000</v>
      </c>
      <c r="V36" s="118"/>
      <c r="W36" s="118">
        <v>6300</v>
      </c>
      <c r="X36" s="118"/>
      <c r="Y36" s="118">
        <f t="shared" si="8"/>
        <v>1700</v>
      </c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20">
        <f t="shared" si="1"/>
        <v>0</v>
      </c>
      <c r="AM36" s="118">
        <v>0</v>
      </c>
      <c r="AN36" s="118">
        <v>0</v>
      </c>
      <c r="AO36" s="118">
        <v>0</v>
      </c>
      <c r="AP36" s="118">
        <v>0</v>
      </c>
      <c r="AQ36" s="118">
        <v>0</v>
      </c>
      <c r="AR36" s="118">
        <v>0</v>
      </c>
      <c r="AS36" s="118">
        <v>0</v>
      </c>
      <c r="AT36" s="118">
        <v>0</v>
      </c>
      <c r="AU36" s="118">
        <f t="shared" si="2"/>
        <v>0</v>
      </c>
      <c r="AV36" s="118">
        <v>7</v>
      </c>
      <c r="AW36" s="118">
        <f t="shared" si="3"/>
        <v>0</v>
      </c>
      <c r="AX36" s="118">
        <f t="shared" si="7"/>
        <v>0</v>
      </c>
      <c r="AY36" s="118">
        <f t="shared" si="4"/>
        <v>7</v>
      </c>
      <c r="AZ36" s="121">
        <f t="shared" si="5"/>
        <v>1693</v>
      </c>
    </row>
    <row r="37" spans="1:52" s="122" customFormat="1" ht="23.25" hidden="1">
      <c r="A37" s="113" t="s">
        <v>926</v>
      </c>
      <c r="B37" s="114"/>
      <c r="C37" s="96" t="s">
        <v>1283</v>
      </c>
      <c r="D37" s="96" t="s">
        <v>925</v>
      </c>
      <c r="E37" s="96" t="s">
        <v>128</v>
      </c>
      <c r="F37" s="96"/>
      <c r="G37" s="96"/>
      <c r="H37" s="96"/>
      <c r="I37" s="96"/>
      <c r="J37" s="96"/>
      <c r="K37" s="96"/>
      <c r="L37" s="96"/>
      <c r="M37" s="96"/>
      <c r="N37" s="115"/>
      <c r="O37" s="96"/>
      <c r="P37" s="96"/>
      <c r="Q37" s="96"/>
      <c r="R37" s="116"/>
      <c r="S37" s="117"/>
      <c r="T37" s="117"/>
      <c r="U37" s="118"/>
      <c r="V37" s="118"/>
      <c r="W37" s="118"/>
      <c r="X37" s="118"/>
      <c r="Y37" s="118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20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21"/>
    </row>
    <row r="38" spans="1:52" s="122" customFormat="1" ht="79.5" hidden="1">
      <c r="A38" s="113" t="s">
        <v>926</v>
      </c>
      <c r="B38" s="114"/>
      <c r="C38" s="96" t="s">
        <v>1048</v>
      </c>
      <c r="D38" s="96" t="s">
        <v>925</v>
      </c>
      <c r="E38" s="96" t="s">
        <v>142</v>
      </c>
      <c r="F38" s="96" t="s">
        <v>1011</v>
      </c>
      <c r="G38" s="96"/>
      <c r="H38" s="96" t="s">
        <v>1098</v>
      </c>
      <c r="I38" s="96" t="s">
        <v>1048</v>
      </c>
      <c r="J38" s="96"/>
      <c r="K38" s="96" t="s">
        <v>103</v>
      </c>
      <c r="L38" s="96"/>
      <c r="M38" s="96"/>
      <c r="N38" s="115"/>
      <c r="O38" s="96" t="s">
        <v>117</v>
      </c>
      <c r="P38" s="96"/>
      <c r="Q38" s="96"/>
      <c r="R38" s="116" t="str">
        <f t="shared" ref="R38:R58" si="10">+MID(S38,1,2)</f>
        <v>84</v>
      </c>
      <c r="S38" s="117" t="s">
        <v>588</v>
      </c>
      <c r="T38" s="117" t="str">
        <f>+VLOOKUP(S38,Filtros!$G$8:$H$501,2,FALSE)</f>
        <v>Mobiliarios</v>
      </c>
      <c r="U38" s="118">
        <v>500</v>
      </c>
      <c r="V38" s="118"/>
      <c r="W38" s="118"/>
      <c r="X38" s="118"/>
      <c r="Y38" s="118">
        <f t="shared" si="8"/>
        <v>500</v>
      </c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20">
        <f t="shared" si="1"/>
        <v>0</v>
      </c>
      <c r="AM38" s="118">
        <v>0</v>
      </c>
      <c r="AN38" s="118">
        <v>0</v>
      </c>
      <c r="AO38" s="118">
        <v>0</v>
      </c>
      <c r="AP38" s="118">
        <v>0</v>
      </c>
      <c r="AQ38" s="118">
        <v>0</v>
      </c>
      <c r="AR38" s="118">
        <v>0</v>
      </c>
      <c r="AS38" s="118">
        <v>0</v>
      </c>
      <c r="AT38" s="118">
        <v>0</v>
      </c>
      <c r="AU38" s="118">
        <f t="shared" si="2"/>
        <v>0</v>
      </c>
      <c r="AV38" s="118">
        <v>8</v>
      </c>
      <c r="AW38" s="118">
        <f t="shared" si="3"/>
        <v>0</v>
      </c>
      <c r="AX38" s="118">
        <f t="shared" si="7"/>
        <v>0</v>
      </c>
      <c r="AY38" s="118">
        <f t="shared" si="4"/>
        <v>8</v>
      </c>
      <c r="AZ38" s="121">
        <f t="shared" si="5"/>
        <v>492</v>
      </c>
    </row>
    <row r="39" spans="1:52" s="122" customFormat="1" ht="79.5" hidden="1">
      <c r="A39" s="113" t="s">
        <v>926</v>
      </c>
      <c r="B39" s="114"/>
      <c r="C39" s="96" t="s">
        <v>1032</v>
      </c>
      <c r="D39" s="96" t="s">
        <v>925</v>
      </c>
      <c r="E39" s="96" t="s">
        <v>142</v>
      </c>
      <c r="F39" s="96" t="s">
        <v>1011</v>
      </c>
      <c r="G39" s="96"/>
      <c r="H39" s="96" t="s">
        <v>1098</v>
      </c>
      <c r="I39" s="96" t="s">
        <v>1032</v>
      </c>
      <c r="J39" s="96"/>
      <c r="K39" s="96" t="s">
        <v>103</v>
      </c>
      <c r="L39" s="96"/>
      <c r="M39" s="96"/>
      <c r="N39" s="115"/>
      <c r="O39" s="96" t="s">
        <v>117</v>
      </c>
      <c r="P39" s="96"/>
      <c r="Q39" s="96"/>
      <c r="R39" s="116" t="str">
        <f t="shared" si="10"/>
        <v>84</v>
      </c>
      <c r="S39" s="117" t="s">
        <v>589</v>
      </c>
      <c r="T39" s="117" t="str">
        <f>+VLOOKUP(S39,Filtros!$G$8:$H$501,2,FALSE)</f>
        <v>Maquinarias y Equipos</v>
      </c>
      <c r="U39" s="118">
        <v>5000</v>
      </c>
      <c r="V39" s="118"/>
      <c r="W39" s="118"/>
      <c r="X39" s="118"/>
      <c r="Y39" s="118">
        <f t="shared" si="8"/>
        <v>5000</v>
      </c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20">
        <f t="shared" si="1"/>
        <v>0</v>
      </c>
      <c r="AM39" s="118">
        <v>0</v>
      </c>
      <c r="AN39" s="118">
        <v>0</v>
      </c>
      <c r="AO39" s="118">
        <v>0</v>
      </c>
      <c r="AP39" s="118">
        <v>0</v>
      </c>
      <c r="AQ39" s="118">
        <v>0</v>
      </c>
      <c r="AR39" s="118">
        <v>0</v>
      </c>
      <c r="AS39" s="118">
        <v>0</v>
      </c>
      <c r="AT39" s="118">
        <v>0</v>
      </c>
      <c r="AU39" s="118">
        <f t="shared" si="2"/>
        <v>0</v>
      </c>
      <c r="AV39" s="118">
        <v>9</v>
      </c>
      <c r="AW39" s="118">
        <f t="shared" si="3"/>
        <v>0</v>
      </c>
      <c r="AX39" s="118">
        <f t="shared" si="7"/>
        <v>0</v>
      </c>
      <c r="AY39" s="118">
        <f t="shared" si="4"/>
        <v>9</v>
      </c>
      <c r="AZ39" s="121">
        <f t="shared" si="5"/>
        <v>4991</v>
      </c>
    </row>
    <row r="40" spans="1:52" s="122" customFormat="1" ht="79.5" hidden="1">
      <c r="A40" s="113" t="s">
        <v>926</v>
      </c>
      <c r="B40" s="114"/>
      <c r="C40" s="96" t="s">
        <v>1033</v>
      </c>
      <c r="D40" s="96" t="s">
        <v>925</v>
      </c>
      <c r="E40" s="96" t="s">
        <v>142</v>
      </c>
      <c r="F40" s="96" t="s">
        <v>1011</v>
      </c>
      <c r="G40" s="96"/>
      <c r="H40" s="96" t="s">
        <v>1098</v>
      </c>
      <c r="I40" s="96" t="s">
        <v>1033</v>
      </c>
      <c r="J40" s="96"/>
      <c r="K40" s="96" t="s">
        <v>103</v>
      </c>
      <c r="L40" s="96"/>
      <c r="M40" s="96"/>
      <c r="N40" s="115"/>
      <c r="O40" s="96" t="s">
        <v>117</v>
      </c>
      <c r="P40" s="96"/>
      <c r="Q40" s="96"/>
      <c r="R40" s="116" t="str">
        <f t="shared" si="10"/>
        <v>84</v>
      </c>
      <c r="S40" s="117" t="s">
        <v>592</v>
      </c>
      <c r="T40" s="117" t="str">
        <f>+VLOOKUP(S40,Filtros!$G$8:$H$501,2,FALSE)</f>
        <v>Equipos, Sistemas y Paquetes Informáticos</v>
      </c>
      <c r="U40" s="118">
        <v>1000</v>
      </c>
      <c r="V40" s="118"/>
      <c r="W40" s="118"/>
      <c r="X40" s="118"/>
      <c r="Y40" s="118">
        <f t="shared" si="8"/>
        <v>1000</v>
      </c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20">
        <f t="shared" si="1"/>
        <v>0</v>
      </c>
      <c r="AM40" s="118">
        <v>0</v>
      </c>
      <c r="AN40" s="118">
        <v>0</v>
      </c>
      <c r="AO40" s="118">
        <v>0</v>
      </c>
      <c r="AP40" s="118">
        <v>0</v>
      </c>
      <c r="AQ40" s="118">
        <v>0</v>
      </c>
      <c r="AR40" s="118">
        <v>0</v>
      </c>
      <c r="AS40" s="118">
        <v>0</v>
      </c>
      <c r="AT40" s="118">
        <v>0</v>
      </c>
      <c r="AU40" s="118">
        <f t="shared" si="2"/>
        <v>0</v>
      </c>
      <c r="AV40" s="118">
        <v>10</v>
      </c>
      <c r="AW40" s="118">
        <f t="shared" si="3"/>
        <v>0</v>
      </c>
      <c r="AX40" s="118">
        <f t="shared" si="7"/>
        <v>0</v>
      </c>
      <c r="AY40" s="118">
        <f t="shared" si="4"/>
        <v>10</v>
      </c>
      <c r="AZ40" s="121">
        <f t="shared" si="5"/>
        <v>990</v>
      </c>
    </row>
    <row r="41" spans="1:52" s="122" customFormat="1" ht="79.5" hidden="1">
      <c r="A41" s="113" t="s">
        <v>926</v>
      </c>
      <c r="B41" s="114"/>
      <c r="C41" s="96" t="s">
        <v>1049</v>
      </c>
      <c r="D41" s="96" t="s">
        <v>925</v>
      </c>
      <c r="E41" s="96" t="s">
        <v>142</v>
      </c>
      <c r="F41" s="96" t="s">
        <v>1011</v>
      </c>
      <c r="G41" s="96"/>
      <c r="H41" s="96" t="s">
        <v>1098</v>
      </c>
      <c r="I41" s="96" t="s">
        <v>1049</v>
      </c>
      <c r="J41" s="96"/>
      <c r="K41" s="96" t="s">
        <v>103</v>
      </c>
      <c r="L41" s="96"/>
      <c r="M41" s="96"/>
      <c r="N41" s="115"/>
      <c r="O41" s="96" t="s">
        <v>117</v>
      </c>
      <c r="P41" s="96"/>
      <c r="Q41" s="96"/>
      <c r="R41" s="116" t="str">
        <f t="shared" si="10"/>
        <v>84</v>
      </c>
      <c r="S41" s="117" t="s">
        <v>593</v>
      </c>
      <c r="T41" s="117" t="str">
        <f>+VLOOKUP(S41,Filtros!$G$8:$H$501,2,FALSE)</f>
        <v>Bienes Artísticos y Culturales</v>
      </c>
      <c r="U41" s="118">
        <v>2000</v>
      </c>
      <c r="V41" s="118"/>
      <c r="W41" s="118"/>
      <c r="X41" s="118"/>
      <c r="Y41" s="118">
        <f t="shared" si="8"/>
        <v>2000</v>
      </c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20">
        <f t="shared" si="1"/>
        <v>0</v>
      </c>
      <c r="AM41" s="118">
        <v>0</v>
      </c>
      <c r="AN41" s="118">
        <v>0</v>
      </c>
      <c r="AO41" s="118">
        <v>0</v>
      </c>
      <c r="AP41" s="118">
        <v>0</v>
      </c>
      <c r="AQ41" s="118">
        <v>0</v>
      </c>
      <c r="AR41" s="118">
        <v>0</v>
      </c>
      <c r="AS41" s="118">
        <v>0</v>
      </c>
      <c r="AT41" s="118">
        <v>0</v>
      </c>
      <c r="AU41" s="118">
        <f t="shared" si="2"/>
        <v>0</v>
      </c>
      <c r="AV41" s="118">
        <v>11</v>
      </c>
      <c r="AW41" s="118">
        <f t="shared" si="3"/>
        <v>0</v>
      </c>
      <c r="AX41" s="118">
        <f t="shared" si="7"/>
        <v>0</v>
      </c>
      <c r="AY41" s="118">
        <f t="shared" si="4"/>
        <v>11</v>
      </c>
      <c r="AZ41" s="121">
        <f t="shared" si="5"/>
        <v>1989</v>
      </c>
    </row>
    <row r="42" spans="1:52" s="122" customFormat="1" ht="90.75" hidden="1">
      <c r="A42" s="113" t="s">
        <v>1050</v>
      </c>
      <c r="B42" s="114"/>
      <c r="C42" s="96" t="s">
        <v>1013</v>
      </c>
      <c r="D42" s="96" t="s">
        <v>925</v>
      </c>
      <c r="E42" s="96" t="s">
        <v>142</v>
      </c>
      <c r="F42" s="96" t="s">
        <v>1011</v>
      </c>
      <c r="G42" s="96"/>
      <c r="H42" s="96" t="s">
        <v>1245</v>
      </c>
      <c r="I42" s="96" t="s">
        <v>1013</v>
      </c>
      <c r="J42" s="96"/>
      <c r="K42" s="96" t="s">
        <v>103</v>
      </c>
      <c r="L42" s="96"/>
      <c r="M42" s="96"/>
      <c r="N42" s="115"/>
      <c r="O42" s="96" t="s">
        <v>117</v>
      </c>
      <c r="P42" s="96"/>
      <c r="Q42" s="96"/>
      <c r="R42" s="116" t="str">
        <f t="shared" si="10"/>
        <v>53</v>
      </c>
      <c r="S42" s="117" t="s">
        <v>208</v>
      </c>
      <c r="T42" s="117" t="str">
        <f>+VLOOKUP(S42,Filtros!$G$8:$H$501,2,FALSE)</f>
        <v>Edición,    Impresión,    Reproducción,    Publicaciones,    Suscripciones,    Fotocopiado,    Traducción,    Empastado,
Enmarcación, Serigrafía, Fotografía, Carnetización, Filmación e Imágenes Satelitales.</v>
      </c>
      <c r="U42" s="118">
        <v>500</v>
      </c>
      <c r="V42" s="118"/>
      <c r="W42" s="118"/>
      <c r="X42" s="118"/>
      <c r="Y42" s="118">
        <f t="shared" si="8"/>
        <v>500</v>
      </c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20">
        <f t="shared" si="1"/>
        <v>0</v>
      </c>
      <c r="AM42" s="118">
        <v>0</v>
      </c>
      <c r="AN42" s="118">
        <v>0</v>
      </c>
      <c r="AO42" s="118">
        <v>0</v>
      </c>
      <c r="AP42" s="118">
        <v>0</v>
      </c>
      <c r="AQ42" s="118">
        <v>0</v>
      </c>
      <c r="AR42" s="118">
        <v>0</v>
      </c>
      <c r="AS42" s="118">
        <v>0</v>
      </c>
      <c r="AT42" s="118">
        <v>0</v>
      </c>
      <c r="AU42" s="118">
        <f t="shared" si="2"/>
        <v>0</v>
      </c>
      <c r="AV42" s="118">
        <v>12</v>
      </c>
      <c r="AW42" s="118">
        <f t="shared" si="3"/>
        <v>0</v>
      </c>
      <c r="AX42" s="118">
        <f t="shared" si="7"/>
        <v>0</v>
      </c>
      <c r="AY42" s="118">
        <f t="shared" si="4"/>
        <v>12</v>
      </c>
      <c r="AZ42" s="121">
        <f t="shared" si="5"/>
        <v>488</v>
      </c>
    </row>
    <row r="43" spans="1:52" s="122" customFormat="1" ht="90.75" hidden="1" customHeight="1">
      <c r="A43" s="161" t="s">
        <v>1050</v>
      </c>
      <c r="B43" s="159"/>
      <c r="C43" s="156" t="s">
        <v>1051</v>
      </c>
      <c r="D43" s="156" t="s">
        <v>925</v>
      </c>
      <c r="E43" s="156" t="s">
        <v>142</v>
      </c>
      <c r="F43" s="156" t="s">
        <v>1011</v>
      </c>
      <c r="G43" s="156"/>
      <c r="H43" s="156" t="s">
        <v>1245</v>
      </c>
      <c r="I43" s="96" t="s">
        <v>1171</v>
      </c>
      <c r="J43" s="96"/>
      <c r="K43" s="96" t="s">
        <v>94</v>
      </c>
      <c r="L43" s="96"/>
      <c r="M43" s="96"/>
      <c r="N43" s="115"/>
      <c r="O43" s="96" t="s">
        <v>117</v>
      </c>
      <c r="P43" s="96"/>
      <c r="Q43" s="96"/>
      <c r="R43" s="116" t="str">
        <f t="shared" si="10"/>
        <v>53</v>
      </c>
      <c r="S43" s="117" t="s">
        <v>295</v>
      </c>
      <c r="T43" s="117" t="str">
        <f>+VLOOKUP(S43,Filtros!$G$8:$H$501,2,FALSE)</f>
        <v>Arrendamiento y Licencias de Uso de Paquetes Informáticos</v>
      </c>
      <c r="U43" s="118">
        <v>2000</v>
      </c>
      <c r="V43" s="118"/>
      <c r="W43" s="118">
        <v>1400</v>
      </c>
      <c r="X43" s="118"/>
      <c r="Y43" s="118">
        <f t="shared" si="8"/>
        <v>600</v>
      </c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20">
        <f t="shared" si="1"/>
        <v>0</v>
      </c>
      <c r="AM43" s="118">
        <v>0</v>
      </c>
      <c r="AN43" s="118">
        <v>0</v>
      </c>
      <c r="AO43" s="118">
        <v>0</v>
      </c>
      <c r="AP43" s="118">
        <v>0</v>
      </c>
      <c r="AQ43" s="118">
        <v>0</v>
      </c>
      <c r="AR43" s="118">
        <v>0</v>
      </c>
      <c r="AS43" s="118">
        <v>0</v>
      </c>
      <c r="AT43" s="118">
        <v>0</v>
      </c>
      <c r="AU43" s="118">
        <f t="shared" si="2"/>
        <v>0</v>
      </c>
      <c r="AV43" s="118">
        <v>13</v>
      </c>
      <c r="AW43" s="118">
        <f t="shared" si="3"/>
        <v>0</v>
      </c>
      <c r="AX43" s="118">
        <f t="shared" si="7"/>
        <v>0</v>
      </c>
      <c r="AY43" s="118">
        <f t="shared" si="4"/>
        <v>13</v>
      </c>
      <c r="AZ43" s="121">
        <f t="shared" si="5"/>
        <v>587</v>
      </c>
    </row>
    <row r="44" spans="1:52" s="122" customFormat="1" ht="23.25" hidden="1">
      <c r="A44" s="162"/>
      <c r="B44" s="160"/>
      <c r="C44" s="158"/>
      <c r="D44" s="158"/>
      <c r="E44" s="158"/>
      <c r="F44" s="158"/>
      <c r="G44" s="158"/>
      <c r="H44" s="158"/>
      <c r="I44" s="96" t="s">
        <v>1173</v>
      </c>
      <c r="J44" s="96"/>
      <c r="K44" s="96" t="s">
        <v>94</v>
      </c>
      <c r="L44" s="96"/>
      <c r="M44" s="96"/>
      <c r="N44" s="115"/>
      <c r="O44" s="96" t="s">
        <v>117</v>
      </c>
      <c r="P44" s="96"/>
      <c r="Q44" s="96"/>
      <c r="R44" s="116" t="str">
        <f t="shared" si="10"/>
        <v>53</v>
      </c>
      <c r="S44" s="117" t="s">
        <v>295</v>
      </c>
      <c r="T44" s="117" t="str">
        <f>+VLOOKUP(S44,Filtros!$G$8:$H$501,2,FALSE)</f>
        <v>Arrendamiento y Licencias de Uso de Paquetes Informáticos</v>
      </c>
      <c r="U44" s="118">
        <v>115</v>
      </c>
      <c r="V44" s="118"/>
      <c r="W44" s="118"/>
      <c r="X44" s="118"/>
      <c r="Y44" s="118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20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21"/>
    </row>
    <row r="45" spans="1:52" s="122" customFormat="1" ht="90.75" hidden="1">
      <c r="A45" s="113" t="s">
        <v>1050</v>
      </c>
      <c r="B45" s="114"/>
      <c r="C45" s="96" t="s">
        <v>1024</v>
      </c>
      <c r="D45" s="124" t="s">
        <v>925</v>
      </c>
      <c r="E45" s="96" t="s">
        <v>142</v>
      </c>
      <c r="F45" s="96" t="s">
        <v>1011</v>
      </c>
      <c r="G45" s="96"/>
      <c r="H45" s="96" t="s">
        <v>1245</v>
      </c>
      <c r="I45" s="96" t="s">
        <v>1024</v>
      </c>
      <c r="J45" s="96"/>
      <c r="K45" s="96" t="s">
        <v>103</v>
      </c>
      <c r="L45" s="96"/>
      <c r="M45" s="96"/>
      <c r="N45" s="115"/>
      <c r="O45" s="96" t="s">
        <v>117</v>
      </c>
      <c r="P45" s="96"/>
      <c r="Q45" s="96"/>
      <c r="R45" s="116" t="str">
        <f t="shared" si="10"/>
        <v>53</v>
      </c>
      <c r="S45" s="117" t="s">
        <v>299</v>
      </c>
      <c r="T45" s="117" t="str">
        <f>+VLOOKUP(S45,Filtros!$G$8:$H$501,2,FALSE)</f>
        <v>Vestuario,  Lencería,  Prendas  de  Protección  y Accesorios  para  uniformes  del  personal  de  Protección,  Vigilancia  y
Seguridad.</v>
      </c>
      <c r="U45" s="118">
        <v>2400</v>
      </c>
      <c r="V45" s="118"/>
      <c r="W45" s="118"/>
      <c r="X45" s="118"/>
      <c r="Y45" s="118">
        <f t="shared" si="8"/>
        <v>2400</v>
      </c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20">
        <f t="shared" si="1"/>
        <v>0</v>
      </c>
      <c r="AM45" s="118">
        <v>0</v>
      </c>
      <c r="AN45" s="118">
        <v>0</v>
      </c>
      <c r="AO45" s="118">
        <v>0</v>
      </c>
      <c r="AP45" s="118">
        <v>0</v>
      </c>
      <c r="AQ45" s="118">
        <v>0</v>
      </c>
      <c r="AR45" s="118">
        <v>0</v>
      </c>
      <c r="AS45" s="118">
        <v>0</v>
      </c>
      <c r="AT45" s="118">
        <v>0</v>
      </c>
      <c r="AU45" s="118">
        <f t="shared" si="2"/>
        <v>0</v>
      </c>
      <c r="AV45" s="118">
        <v>14</v>
      </c>
      <c r="AW45" s="118">
        <f t="shared" si="3"/>
        <v>0</v>
      </c>
      <c r="AX45" s="118">
        <f t="shared" si="7"/>
        <v>0</v>
      </c>
      <c r="AY45" s="118">
        <f t="shared" si="4"/>
        <v>14</v>
      </c>
      <c r="AZ45" s="121">
        <f t="shared" si="5"/>
        <v>2386</v>
      </c>
    </row>
    <row r="46" spans="1:52" s="122" customFormat="1" ht="47.25" hidden="1" customHeight="1">
      <c r="A46" s="161" t="s">
        <v>1050</v>
      </c>
      <c r="B46" s="159"/>
      <c r="C46" s="156" t="s">
        <v>1052</v>
      </c>
      <c r="D46" s="156" t="s">
        <v>925</v>
      </c>
      <c r="E46" s="156" t="s">
        <v>142</v>
      </c>
      <c r="F46" s="156" t="s">
        <v>1011</v>
      </c>
      <c r="G46" s="156"/>
      <c r="H46" s="156" t="s">
        <v>1245</v>
      </c>
      <c r="I46" s="96" t="s">
        <v>1189</v>
      </c>
      <c r="J46" s="96"/>
      <c r="K46" s="96" t="s">
        <v>94</v>
      </c>
      <c r="L46" s="96"/>
      <c r="M46" s="96"/>
      <c r="N46" s="115"/>
      <c r="O46" s="96" t="s">
        <v>117</v>
      </c>
      <c r="P46" s="96"/>
      <c r="Q46" s="96"/>
      <c r="R46" s="116" t="str">
        <f t="shared" si="10"/>
        <v>53</v>
      </c>
      <c r="S46" s="117" t="s">
        <v>301</v>
      </c>
      <c r="T46" s="117" t="str">
        <f>+VLOOKUP(S46,Filtros!$G$8:$H$501,2,FALSE)</f>
        <v>Materiales de Oficina</v>
      </c>
      <c r="U46" s="118">
        <v>3122.42</v>
      </c>
      <c r="V46" s="118"/>
      <c r="W46" s="118">
        <v>904.42</v>
      </c>
      <c r="X46" s="118"/>
      <c r="Y46" s="118">
        <f t="shared" si="8"/>
        <v>2218</v>
      </c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20">
        <f t="shared" si="1"/>
        <v>0</v>
      </c>
      <c r="AM46" s="118">
        <v>0</v>
      </c>
      <c r="AN46" s="118">
        <v>0</v>
      </c>
      <c r="AO46" s="118">
        <v>0</v>
      </c>
      <c r="AP46" s="118">
        <v>0</v>
      </c>
      <c r="AQ46" s="118">
        <v>0</v>
      </c>
      <c r="AR46" s="118">
        <v>0</v>
      </c>
      <c r="AS46" s="118">
        <v>0</v>
      </c>
      <c r="AT46" s="118">
        <v>0</v>
      </c>
      <c r="AU46" s="118">
        <f t="shared" si="2"/>
        <v>0</v>
      </c>
      <c r="AV46" s="118">
        <v>15</v>
      </c>
      <c r="AW46" s="118">
        <f t="shared" si="3"/>
        <v>0</v>
      </c>
      <c r="AX46" s="118">
        <f t="shared" si="7"/>
        <v>0</v>
      </c>
      <c r="AY46" s="118">
        <f t="shared" si="4"/>
        <v>15</v>
      </c>
      <c r="AZ46" s="121">
        <f t="shared" si="5"/>
        <v>2203</v>
      </c>
    </row>
    <row r="47" spans="1:52" s="122" customFormat="1" ht="57" hidden="1">
      <c r="A47" s="162"/>
      <c r="B47" s="160"/>
      <c r="C47" s="158"/>
      <c r="D47" s="158"/>
      <c r="E47" s="158"/>
      <c r="F47" s="158"/>
      <c r="G47" s="158"/>
      <c r="H47" s="158"/>
      <c r="I47" s="96" t="s">
        <v>1190</v>
      </c>
      <c r="J47" s="96"/>
      <c r="K47" s="96"/>
      <c r="L47" s="96"/>
      <c r="M47" s="96"/>
      <c r="N47" s="115"/>
      <c r="O47" s="96"/>
      <c r="P47" s="96"/>
      <c r="Q47" s="96"/>
      <c r="R47" s="116"/>
      <c r="S47" s="117"/>
      <c r="T47" s="117"/>
      <c r="U47" s="118">
        <f>Y46</f>
        <v>2218</v>
      </c>
      <c r="V47" s="118"/>
      <c r="W47" s="118">
        <v>1218</v>
      </c>
      <c r="X47" s="118"/>
      <c r="Y47" s="118">
        <f t="shared" si="8"/>
        <v>1000</v>
      </c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20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21"/>
    </row>
    <row r="48" spans="1:52" s="122" customFormat="1" ht="90.75" hidden="1">
      <c r="A48" s="113" t="s">
        <v>1050</v>
      </c>
      <c r="B48" s="114"/>
      <c r="C48" s="96" t="s">
        <v>763</v>
      </c>
      <c r="D48" s="156" t="s">
        <v>925</v>
      </c>
      <c r="E48" s="96" t="s">
        <v>142</v>
      </c>
      <c r="F48" s="96" t="s">
        <v>1011</v>
      </c>
      <c r="G48" s="96"/>
      <c r="H48" s="96" t="s">
        <v>1245</v>
      </c>
      <c r="I48" s="96" t="s">
        <v>763</v>
      </c>
      <c r="J48" s="96"/>
      <c r="K48" s="96" t="s">
        <v>103</v>
      </c>
      <c r="L48" s="96"/>
      <c r="M48" s="96"/>
      <c r="N48" s="115"/>
      <c r="O48" s="96" t="s">
        <v>117</v>
      </c>
      <c r="P48" s="96"/>
      <c r="Q48" s="96"/>
      <c r="R48" s="116" t="str">
        <f t="shared" si="10"/>
        <v>53</v>
      </c>
      <c r="S48" s="117" t="s">
        <v>303</v>
      </c>
      <c r="T48" s="117" t="str">
        <f>+VLOOKUP(S48,Filtros!$G$8:$H$501,2,FALSE)</f>
        <v>Materiales de Impresión, Fotografía, Reproducción y Publicaciones</v>
      </c>
      <c r="U48" s="118">
        <v>3000</v>
      </c>
      <c r="V48" s="118"/>
      <c r="W48" s="118"/>
      <c r="X48" s="118"/>
      <c r="Y48" s="118">
        <f t="shared" si="8"/>
        <v>3000</v>
      </c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20">
        <f t="shared" ref="AL48:AL68" si="11">+SUM(Z48:AK48)</f>
        <v>0</v>
      </c>
      <c r="AM48" s="118">
        <v>0</v>
      </c>
      <c r="AN48" s="118">
        <v>0</v>
      </c>
      <c r="AO48" s="118">
        <v>0</v>
      </c>
      <c r="AP48" s="118">
        <v>0</v>
      </c>
      <c r="AQ48" s="118">
        <v>0</v>
      </c>
      <c r="AR48" s="118">
        <v>0</v>
      </c>
      <c r="AS48" s="118">
        <v>0</v>
      </c>
      <c r="AT48" s="118">
        <v>0</v>
      </c>
      <c r="AU48" s="118">
        <f t="shared" ref="AU48:AU68" si="12">+Y48*AH48</f>
        <v>0</v>
      </c>
      <c r="AV48" s="118">
        <v>16</v>
      </c>
      <c r="AW48" s="118">
        <f t="shared" ref="AW48:AW68" si="13">+Y48*Z48</f>
        <v>0</v>
      </c>
      <c r="AX48" s="118">
        <f t="shared" ref="AX48:AX68" si="14">+Z48*AA48</f>
        <v>0</v>
      </c>
      <c r="AY48" s="118">
        <f t="shared" ref="AY48:AY68" si="15">SUM(AM48:AX48)</f>
        <v>16</v>
      </c>
      <c r="AZ48" s="121">
        <f t="shared" ref="AZ48:AZ68" si="16">+Y48-AY48</f>
        <v>2984</v>
      </c>
    </row>
    <row r="49" spans="1:53" s="122" customFormat="1" ht="90.75" hidden="1">
      <c r="A49" s="113" t="s">
        <v>1050</v>
      </c>
      <c r="B49" s="114"/>
      <c r="C49" s="96" t="s">
        <v>1053</v>
      </c>
      <c r="D49" s="158"/>
      <c r="E49" s="96" t="s">
        <v>142</v>
      </c>
      <c r="F49" s="96" t="s">
        <v>1011</v>
      </c>
      <c r="G49" s="96"/>
      <c r="H49" s="96" t="s">
        <v>1245</v>
      </c>
      <c r="I49" s="96" t="s">
        <v>1053</v>
      </c>
      <c r="J49" s="96"/>
      <c r="K49" s="96" t="s">
        <v>103</v>
      </c>
      <c r="L49" s="96"/>
      <c r="M49" s="96"/>
      <c r="N49" s="115"/>
      <c r="O49" s="96" t="s">
        <v>117</v>
      </c>
      <c r="P49" s="96"/>
      <c r="Q49" s="96"/>
      <c r="R49" s="116" t="str">
        <f t="shared" si="10"/>
        <v>84</v>
      </c>
      <c r="S49" s="117" t="s">
        <v>588</v>
      </c>
      <c r="T49" s="117" t="str">
        <f>+VLOOKUP(S49,Filtros!$G$8:$H$501,2,FALSE)</f>
        <v>Mobiliarios</v>
      </c>
      <c r="U49" s="118">
        <v>500</v>
      </c>
      <c r="V49" s="118"/>
      <c r="W49" s="118"/>
      <c r="X49" s="118"/>
      <c r="Y49" s="118">
        <f t="shared" si="8"/>
        <v>500</v>
      </c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20">
        <f t="shared" si="11"/>
        <v>0</v>
      </c>
      <c r="AM49" s="118">
        <v>0</v>
      </c>
      <c r="AN49" s="118">
        <v>0</v>
      </c>
      <c r="AO49" s="118">
        <v>0</v>
      </c>
      <c r="AP49" s="118">
        <v>0</v>
      </c>
      <c r="AQ49" s="118">
        <v>0</v>
      </c>
      <c r="AR49" s="118">
        <v>0</v>
      </c>
      <c r="AS49" s="118">
        <v>0</v>
      </c>
      <c r="AT49" s="118">
        <v>0</v>
      </c>
      <c r="AU49" s="118">
        <f t="shared" si="12"/>
        <v>0</v>
      </c>
      <c r="AV49" s="118">
        <v>17</v>
      </c>
      <c r="AW49" s="118">
        <f t="shared" si="13"/>
        <v>0</v>
      </c>
      <c r="AX49" s="118">
        <f t="shared" si="14"/>
        <v>0</v>
      </c>
      <c r="AY49" s="118">
        <f t="shared" si="15"/>
        <v>17</v>
      </c>
      <c r="AZ49" s="121">
        <f t="shared" si="16"/>
        <v>483</v>
      </c>
    </row>
    <row r="50" spans="1:53" s="122" customFormat="1" ht="90.75" hidden="1">
      <c r="A50" s="113" t="s">
        <v>1050</v>
      </c>
      <c r="B50" s="114"/>
      <c r="C50" s="96" t="s">
        <v>1054</v>
      </c>
      <c r="D50" s="96" t="s">
        <v>925</v>
      </c>
      <c r="E50" s="96" t="s">
        <v>142</v>
      </c>
      <c r="F50" s="96" t="s">
        <v>1011</v>
      </c>
      <c r="G50" s="96"/>
      <c r="H50" s="96" t="s">
        <v>1245</v>
      </c>
      <c r="I50" s="96" t="s">
        <v>1054</v>
      </c>
      <c r="J50" s="96"/>
      <c r="K50" s="96" t="s">
        <v>103</v>
      </c>
      <c r="L50" s="96"/>
      <c r="M50" s="96"/>
      <c r="N50" s="115"/>
      <c r="O50" s="96" t="s">
        <v>117</v>
      </c>
      <c r="P50" s="96"/>
      <c r="Q50" s="96"/>
      <c r="R50" s="116" t="str">
        <f t="shared" si="10"/>
        <v>84</v>
      </c>
      <c r="S50" s="117" t="s">
        <v>589</v>
      </c>
      <c r="T50" s="117" t="str">
        <f>+VLOOKUP(S50,Filtros!$G$8:$H$501,2,FALSE)</f>
        <v>Maquinarias y Equipos</v>
      </c>
      <c r="U50" s="118">
        <v>4000</v>
      </c>
      <c r="V50" s="118"/>
      <c r="W50" s="118"/>
      <c r="X50" s="118"/>
      <c r="Y50" s="118">
        <f t="shared" si="8"/>
        <v>4000</v>
      </c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20">
        <f t="shared" si="11"/>
        <v>0</v>
      </c>
      <c r="AM50" s="118">
        <v>0</v>
      </c>
      <c r="AN50" s="118">
        <v>0</v>
      </c>
      <c r="AO50" s="118">
        <v>0</v>
      </c>
      <c r="AP50" s="118">
        <v>0</v>
      </c>
      <c r="AQ50" s="118">
        <v>0</v>
      </c>
      <c r="AR50" s="118">
        <v>0</v>
      </c>
      <c r="AS50" s="118">
        <v>0</v>
      </c>
      <c r="AT50" s="118">
        <v>0</v>
      </c>
      <c r="AU50" s="118">
        <f t="shared" si="12"/>
        <v>0</v>
      </c>
      <c r="AV50" s="118">
        <v>18</v>
      </c>
      <c r="AW50" s="118">
        <f t="shared" si="13"/>
        <v>0</v>
      </c>
      <c r="AX50" s="118">
        <f t="shared" si="14"/>
        <v>0</v>
      </c>
      <c r="AY50" s="118">
        <f t="shared" si="15"/>
        <v>18</v>
      </c>
      <c r="AZ50" s="121">
        <f t="shared" si="16"/>
        <v>3982</v>
      </c>
    </row>
    <row r="51" spans="1:53" s="122" customFormat="1" ht="90.75" hidden="1">
      <c r="A51" s="113" t="s">
        <v>1050</v>
      </c>
      <c r="B51" s="114"/>
      <c r="C51" s="96" t="s">
        <v>796</v>
      </c>
      <c r="D51" s="123" t="s">
        <v>925</v>
      </c>
      <c r="E51" s="96" t="s">
        <v>142</v>
      </c>
      <c r="F51" s="96" t="s">
        <v>1011</v>
      </c>
      <c r="G51" s="96"/>
      <c r="H51" s="96" t="s">
        <v>1245</v>
      </c>
      <c r="I51" s="96" t="s">
        <v>1166</v>
      </c>
      <c r="J51" s="96"/>
      <c r="K51" s="96" t="s">
        <v>94</v>
      </c>
      <c r="L51" s="96"/>
      <c r="M51" s="96"/>
      <c r="N51" s="115"/>
      <c r="O51" s="96" t="s">
        <v>117</v>
      </c>
      <c r="P51" s="96"/>
      <c r="Q51" s="96"/>
      <c r="R51" s="116" t="str">
        <f t="shared" si="10"/>
        <v>84</v>
      </c>
      <c r="S51" s="117" t="s">
        <v>592</v>
      </c>
      <c r="T51" s="117" t="str">
        <f>+VLOOKUP(S51,Filtros!$G$8:$H$501,2,FALSE)</f>
        <v>Equipos, Sistemas y Paquetes Informáticos</v>
      </c>
      <c r="U51" s="118">
        <v>10000</v>
      </c>
      <c r="V51" s="118"/>
      <c r="W51" s="118">
        <v>7580.89</v>
      </c>
      <c r="X51" s="118"/>
      <c r="Y51" s="118">
        <f t="shared" si="8"/>
        <v>2419.1099999999997</v>
      </c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20">
        <f t="shared" si="11"/>
        <v>0</v>
      </c>
      <c r="AM51" s="118">
        <v>0</v>
      </c>
      <c r="AN51" s="118">
        <v>0</v>
      </c>
      <c r="AO51" s="118">
        <v>0</v>
      </c>
      <c r="AP51" s="118">
        <v>0</v>
      </c>
      <c r="AQ51" s="118">
        <v>0</v>
      </c>
      <c r="AR51" s="118">
        <v>0</v>
      </c>
      <c r="AS51" s="118">
        <v>0</v>
      </c>
      <c r="AT51" s="118">
        <v>0</v>
      </c>
      <c r="AU51" s="118">
        <f t="shared" si="12"/>
        <v>0</v>
      </c>
      <c r="AV51" s="118">
        <v>19</v>
      </c>
      <c r="AW51" s="118">
        <f t="shared" si="13"/>
        <v>0</v>
      </c>
      <c r="AX51" s="118">
        <f t="shared" si="14"/>
        <v>0</v>
      </c>
      <c r="AY51" s="118">
        <f t="shared" si="15"/>
        <v>19</v>
      </c>
      <c r="AZ51" s="121">
        <f t="shared" si="16"/>
        <v>2400.1099999999997</v>
      </c>
    </row>
    <row r="52" spans="1:53" s="122" customFormat="1" ht="90.75" hidden="1">
      <c r="A52" s="113" t="s">
        <v>1050</v>
      </c>
      <c r="B52" s="114"/>
      <c r="C52" s="96" t="s">
        <v>911</v>
      </c>
      <c r="D52" s="96" t="s">
        <v>925</v>
      </c>
      <c r="E52" s="96" t="s">
        <v>142</v>
      </c>
      <c r="F52" s="96" t="s">
        <v>1011</v>
      </c>
      <c r="G52" s="96"/>
      <c r="H52" s="96" t="s">
        <v>1245</v>
      </c>
      <c r="I52" s="96" t="s">
        <v>911</v>
      </c>
      <c r="J52" s="96"/>
      <c r="K52" s="96" t="s">
        <v>103</v>
      </c>
      <c r="L52" s="96"/>
      <c r="M52" s="96"/>
      <c r="N52" s="115"/>
      <c r="O52" s="96" t="s">
        <v>117</v>
      </c>
      <c r="P52" s="96"/>
      <c r="Q52" s="96"/>
      <c r="R52" s="116" t="str">
        <f t="shared" si="10"/>
        <v>84</v>
      </c>
      <c r="S52" s="117" t="s">
        <v>605</v>
      </c>
      <c r="T52" s="117" t="str">
        <f>+VLOOKUP(S52,Filtros!$G$8:$H$501,2,FALSE)</f>
        <v>Licencias Computacionales</v>
      </c>
      <c r="U52" s="118">
        <v>2800</v>
      </c>
      <c r="V52" s="118"/>
      <c r="W52" s="118"/>
      <c r="X52" s="118"/>
      <c r="Y52" s="118">
        <f t="shared" si="8"/>
        <v>2800</v>
      </c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20">
        <f t="shared" si="11"/>
        <v>0</v>
      </c>
      <c r="AM52" s="118">
        <v>0</v>
      </c>
      <c r="AN52" s="118">
        <v>0</v>
      </c>
      <c r="AO52" s="118">
        <v>0</v>
      </c>
      <c r="AP52" s="118">
        <v>0</v>
      </c>
      <c r="AQ52" s="118">
        <v>0</v>
      </c>
      <c r="AR52" s="118">
        <v>0</v>
      </c>
      <c r="AS52" s="118">
        <v>0</v>
      </c>
      <c r="AT52" s="118">
        <v>0</v>
      </c>
      <c r="AU52" s="118">
        <f t="shared" si="12"/>
        <v>0</v>
      </c>
      <c r="AV52" s="118">
        <v>20</v>
      </c>
      <c r="AW52" s="118">
        <f t="shared" si="13"/>
        <v>0</v>
      </c>
      <c r="AX52" s="118">
        <f t="shared" si="14"/>
        <v>0</v>
      </c>
      <c r="AY52" s="118">
        <f t="shared" si="15"/>
        <v>20</v>
      </c>
      <c r="AZ52" s="121">
        <f t="shared" si="16"/>
        <v>2780</v>
      </c>
    </row>
    <row r="53" spans="1:53" s="122" customFormat="1" ht="79.5" hidden="1">
      <c r="A53" s="113" t="s">
        <v>1055</v>
      </c>
      <c r="B53" s="114"/>
      <c r="C53" s="96" t="s">
        <v>1024</v>
      </c>
      <c r="D53" s="96" t="s">
        <v>925</v>
      </c>
      <c r="E53" s="96" t="s">
        <v>142</v>
      </c>
      <c r="F53" s="96" t="s">
        <v>1011</v>
      </c>
      <c r="G53" s="96"/>
      <c r="H53" s="96" t="s">
        <v>1244</v>
      </c>
      <c r="I53" s="96" t="s">
        <v>1024</v>
      </c>
      <c r="J53" s="96"/>
      <c r="K53" s="96" t="s">
        <v>103</v>
      </c>
      <c r="L53" s="96"/>
      <c r="M53" s="96"/>
      <c r="N53" s="115"/>
      <c r="O53" s="96" t="s">
        <v>117</v>
      </c>
      <c r="P53" s="96"/>
      <c r="Q53" s="96"/>
      <c r="R53" s="116" t="str">
        <f t="shared" si="10"/>
        <v>53</v>
      </c>
      <c r="S53" s="117" t="s">
        <v>299</v>
      </c>
      <c r="T53" s="117" t="str">
        <f>+VLOOKUP(S53,Filtros!$G$8:$H$501,2,FALSE)</f>
        <v>Vestuario,  Lencería,  Prendas  de  Protección  y Accesorios  para  uniformes  del  personal  de  Protección,  Vigilancia  y
Seguridad.</v>
      </c>
      <c r="U53" s="118">
        <v>600</v>
      </c>
      <c r="V53" s="118"/>
      <c r="W53" s="118"/>
      <c r="X53" s="118"/>
      <c r="Y53" s="118">
        <f t="shared" si="8"/>
        <v>600</v>
      </c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20">
        <f t="shared" si="11"/>
        <v>0</v>
      </c>
      <c r="AM53" s="118">
        <v>0</v>
      </c>
      <c r="AN53" s="118">
        <v>0</v>
      </c>
      <c r="AO53" s="118">
        <v>0</v>
      </c>
      <c r="AP53" s="118">
        <v>0</v>
      </c>
      <c r="AQ53" s="118">
        <v>0</v>
      </c>
      <c r="AR53" s="118">
        <v>0</v>
      </c>
      <c r="AS53" s="118">
        <v>0</v>
      </c>
      <c r="AT53" s="118">
        <v>0</v>
      </c>
      <c r="AU53" s="118">
        <f t="shared" si="12"/>
        <v>0</v>
      </c>
      <c r="AV53" s="118">
        <v>21</v>
      </c>
      <c r="AW53" s="118">
        <f t="shared" si="13"/>
        <v>0</v>
      </c>
      <c r="AX53" s="118">
        <f t="shared" si="14"/>
        <v>0</v>
      </c>
      <c r="AY53" s="118">
        <f t="shared" si="15"/>
        <v>21</v>
      </c>
      <c r="AZ53" s="121">
        <f t="shared" si="16"/>
        <v>579</v>
      </c>
    </row>
    <row r="54" spans="1:53" s="122" customFormat="1" ht="79.5" hidden="1">
      <c r="A54" s="113" t="s">
        <v>1055</v>
      </c>
      <c r="B54" s="114"/>
      <c r="C54" s="96" t="s">
        <v>1024</v>
      </c>
      <c r="D54" s="96" t="s">
        <v>925</v>
      </c>
      <c r="E54" s="96" t="s">
        <v>142</v>
      </c>
      <c r="F54" s="96" t="s">
        <v>1011</v>
      </c>
      <c r="G54" s="96"/>
      <c r="H54" s="96" t="s">
        <v>1244</v>
      </c>
      <c r="I54" s="96" t="s">
        <v>1024</v>
      </c>
      <c r="J54" s="96"/>
      <c r="K54" s="96" t="s">
        <v>103</v>
      </c>
      <c r="L54" s="96"/>
      <c r="M54" s="96"/>
      <c r="N54" s="115"/>
      <c r="O54" s="96" t="s">
        <v>117</v>
      </c>
      <c r="P54" s="96"/>
      <c r="Q54" s="96"/>
      <c r="R54" s="116" t="str">
        <f t="shared" si="10"/>
        <v>73</v>
      </c>
      <c r="S54" s="117" t="s">
        <v>519</v>
      </c>
      <c r="T54" s="117" t="str">
        <f>+VLOOKUP(S54,Filtros!$G$8:$H$501,2,FALSE)</f>
        <v>Vestuario,  Lencería,  Prendas  de  Protección  y Accesorios  para  uniformes  del  personal  de  Protección,  Vigilancia  y
Seguridad.</v>
      </c>
      <c r="U54" s="118">
        <v>2028</v>
      </c>
      <c r="V54" s="118"/>
      <c r="W54" s="118"/>
      <c r="X54" s="118"/>
      <c r="Y54" s="118">
        <f t="shared" si="8"/>
        <v>2028</v>
      </c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20">
        <f t="shared" si="11"/>
        <v>0</v>
      </c>
      <c r="AM54" s="118">
        <v>0</v>
      </c>
      <c r="AN54" s="118">
        <v>0</v>
      </c>
      <c r="AO54" s="118">
        <v>0</v>
      </c>
      <c r="AP54" s="118">
        <v>0</v>
      </c>
      <c r="AQ54" s="118">
        <v>0</v>
      </c>
      <c r="AR54" s="118">
        <v>0</v>
      </c>
      <c r="AS54" s="118">
        <v>0</v>
      </c>
      <c r="AT54" s="118">
        <v>0</v>
      </c>
      <c r="AU54" s="118">
        <f t="shared" si="12"/>
        <v>0</v>
      </c>
      <c r="AV54" s="118">
        <v>22</v>
      </c>
      <c r="AW54" s="118">
        <f t="shared" si="13"/>
        <v>0</v>
      </c>
      <c r="AX54" s="118">
        <f t="shared" si="14"/>
        <v>0</v>
      </c>
      <c r="AY54" s="118">
        <f t="shared" si="15"/>
        <v>22</v>
      </c>
      <c r="AZ54" s="121">
        <f t="shared" si="16"/>
        <v>2006</v>
      </c>
      <c r="BA54" s="122" t="s">
        <v>1096</v>
      </c>
    </row>
    <row r="55" spans="1:53" s="122" customFormat="1" ht="79.5" hidden="1">
      <c r="A55" s="113" t="s">
        <v>1055</v>
      </c>
      <c r="B55" s="114"/>
      <c r="C55" s="96" t="s">
        <v>763</v>
      </c>
      <c r="D55" s="96" t="s">
        <v>925</v>
      </c>
      <c r="E55" s="96" t="s">
        <v>142</v>
      </c>
      <c r="F55" s="96" t="s">
        <v>1011</v>
      </c>
      <c r="G55" s="96"/>
      <c r="H55" s="96" t="s">
        <v>1244</v>
      </c>
      <c r="I55" s="96" t="s">
        <v>763</v>
      </c>
      <c r="J55" s="96"/>
      <c r="K55" s="96" t="s">
        <v>103</v>
      </c>
      <c r="L55" s="96"/>
      <c r="M55" s="96"/>
      <c r="N55" s="115"/>
      <c r="O55" s="96" t="s">
        <v>117</v>
      </c>
      <c r="P55" s="96"/>
      <c r="Q55" s="96"/>
      <c r="R55" s="116" t="str">
        <f t="shared" si="10"/>
        <v>53</v>
      </c>
      <c r="S55" s="117" t="s">
        <v>303</v>
      </c>
      <c r="T55" s="117" t="str">
        <f>+VLOOKUP(S55,Filtros!$G$8:$H$501,2,FALSE)</f>
        <v>Materiales de Impresión, Fotografía, Reproducción y Publicaciones</v>
      </c>
      <c r="U55" s="118">
        <v>1000</v>
      </c>
      <c r="V55" s="118"/>
      <c r="W55" s="118"/>
      <c r="X55" s="118"/>
      <c r="Y55" s="118">
        <f t="shared" si="8"/>
        <v>1000</v>
      </c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20">
        <f t="shared" si="11"/>
        <v>0</v>
      </c>
      <c r="AM55" s="118">
        <v>0</v>
      </c>
      <c r="AN55" s="118">
        <v>0</v>
      </c>
      <c r="AO55" s="118">
        <v>0</v>
      </c>
      <c r="AP55" s="118">
        <v>0</v>
      </c>
      <c r="AQ55" s="118">
        <v>0</v>
      </c>
      <c r="AR55" s="118">
        <v>0</v>
      </c>
      <c r="AS55" s="118">
        <v>0</v>
      </c>
      <c r="AT55" s="118">
        <v>0</v>
      </c>
      <c r="AU55" s="118">
        <f t="shared" si="12"/>
        <v>0</v>
      </c>
      <c r="AV55" s="118">
        <v>23</v>
      </c>
      <c r="AW55" s="118">
        <f t="shared" si="13"/>
        <v>0</v>
      </c>
      <c r="AX55" s="118">
        <f t="shared" si="14"/>
        <v>0</v>
      </c>
      <c r="AY55" s="118">
        <f t="shared" si="15"/>
        <v>23</v>
      </c>
      <c r="AZ55" s="121">
        <f t="shared" si="16"/>
        <v>977</v>
      </c>
    </row>
    <row r="56" spans="1:53" s="122" customFormat="1" ht="102" hidden="1">
      <c r="A56" s="113" t="s">
        <v>1055</v>
      </c>
      <c r="B56" s="114"/>
      <c r="C56" s="96" t="s">
        <v>762</v>
      </c>
      <c r="D56" s="96" t="s">
        <v>925</v>
      </c>
      <c r="E56" s="96" t="s">
        <v>130</v>
      </c>
      <c r="F56" s="96" t="s">
        <v>945</v>
      </c>
      <c r="G56" s="96"/>
      <c r="H56" s="96" t="s">
        <v>1244</v>
      </c>
      <c r="I56" s="96" t="s">
        <v>1097</v>
      </c>
      <c r="J56" s="96"/>
      <c r="K56" s="96" t="s">
        <v>103</v>
      </c>
      <c r="L56" s="96"/>
      <c r="M56" s="96"/>
      <c r="N56" s="115"/>
      <c r="O56" s="96" t="s">
        <v>117</v>
      </c>
      <c r="P56" s="96"/>
      <c r="Q56" s="96"/>
      <c r="R56" s="116" t="str">
        <f t="shared" si="10"/>
        <v>73</v>
      </c>
      <c r="S56" s="117" t="s">
        <v>522</v>
      </c>
      <c r="T56" s="117" t="str">
        <f>+VLOOKUP(S56,Filtros!$G$8:$H$501,2,FALSE)</f>
        <v>Materiales de Aseo</v>
      </c>
      <c r="U56" s="118">
        <v>7000</v>
      </c>
      <c r="V56" s="118"/>
      <c r="W56" s="118">
        <v>4663.8599999999997</v>
      </c>
      <c r="X56" s="118"/>
      <c r="Y56" s="118">
        <f t="shared" si="8"/>
        <v>2336.1400000000003</v>
      </c>
      <c r="Z56" s="119"/>
      <c r="AA56" s="119"/>
      <c r="AB56" s="119"/>
      <c r="AC56" s="119"/>
      <c r="AD56" s="119"/>
      <c r="AE56" s="119"/>
      <c r="AF56" s="119"/>
      <c r="AG56" s="119"/>
      <c r="AH56" s="119">
        <v>0.25</v>
      </c>
      <c r="AI56" s="119">
        <v>0.25</v>
      </c>
      <c r="AJ56" s="119">
        <v>0.25</v>
      </c>
      <c r="AK56" s="119">
        <v>0.25</v>
      </c>
      <c r="AL56" s="120">
        <f t="shared" si="11"/>
        <v>1</v>
      </c>
      <c r="AM56" s="118">
        <v>0</v>
      </c>
      <c r="AN56" s="118">
        <v>0</v>
      </c>
      <c r="AO56" s="118">
        <v>0</v>
      </c>
      <c r="AP56" s="118">
        <v>0</v>
      </c>
      <c r="AQ56" s="118">
        <v>0</v>
      </c>
      <c r="AR56" s="118">
        <v>0</v>
      </c>
      <c r="AS56" s="118">
        <v>0</v>
      </c>
      <c r="AT56" s="118">
        <v>0</v>
      </c>
      <c r="AU56" s="118">
        <f t="shared" si="12"/>
        <v>584.03500000000008</v>
      </c>
      <c r="AV56" s="118">
        <v>24</v>
      </c>
      <c r="AW56" s="118">
        <f t="shared" si="13"/>
        <v>0</v>
      </c>
      <c r="AX56" s="118">
        <f t="shared" si="14"/>
        <v>0</v>
      </c>
      <c r="AY56" s="118">
        <f t="shared" si="15"/>
        <v>608.03500000000008</v>
      </c>
      <c r="AZ56" s="121">
        <f t="shared" si="16"/>
        <v>1728.1050000000002</v>
      </c>
    </row>
    <row r="57" spans="1:53" s="122" customFormat="1" ht="79.5" hidden="1">
      <c r="A57" s="113" t="s">
        <v>1055</v>
      </c>
      <c r="B57" s="114"/>
      <c r="C57" s="96" t="s">
        <v>770</v>
      </c>
      <c r="D57" s="96" t="s">
        <v>925</v>
      </c>
      <c r="E57" s="96" t="s">
        <v>142</v>
      </c>
      <c r="F57" s="96" t="s">
        <v>1011</v>
      </c>
      <c r="G57" s="96"/>
      <c r="H57" s="96" t="s">
        <v>1244</v>
      </c>
      <c r="I57" s="96" t="s">
        <v>770</v>
      </c>
      <c r="J57" s="96"/>
      <c r="K57" s="96" t="s">
        <v>103</v>
      </c>
      <c r="L57" s="96"/>
      <c r="M57" s="96"/>
      <c r="N57" s="115"/>
      <c r="O57" s="96" t="s">
        <v>117</v>
      </c>
      <c r="P57" s="96"/>
      <c r="Q57" s="96"/>
      <c r="R57" s="116" t="str">
        <f t="shared" si="10"/>
        <v>53</v>
      </c>
      <c r="S57" s="117" t="s">
        <v>310</v>
      </c>
      <c r="T57" s="117" t="str">
        <f>+VLOOKUP(S57,Filtros!$G$8:$H$501,2,FALSE)</f>
        <v>Suministros para Actividades Agropecuarias, Pesca y Caza</v>
      </c>
      <c r="U57" s="118">
        <v>2500</v>
      </c>
      <c r="V57" s="118"/>
      <c r="W57" s="118"/>
      <c r="X57" s="118"/>
      <c r="Y57" s="118">
        <f t="shared" si="8"/>
        <v>2500</v>
      </c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20">
        <f t="shared" si="11"/>
        <v>0</v>
      </c>
      <c r="AM57" s="118">
        <v>0</v>
      </c>
      <c r="AN57" s="118">
        <v>0</v>
      </c>
      <c r="AO57" s="118">
        <v>0</v>
      </c>
      <c r="AP57" s="118">
        <v>0</v>
      </c>
      <c r="AQ57" s="118">
        <v>0</v>
      </c>
      <c r="AR57" s="118">
        <v>0</v>
      </c>
      <c r="AS57" s="118">
        <v>0</v>
      </c>
      <c r="AT57" s="118">
        <v>0</v>
      </c>
      <c r="AU57" s="118">
        <f t="shared" si="12"/>
        <v>0</v>
      </c>
      <c r="AV57" s="118">
        <v>25</v>
      </c>
      <c r="AW57" s="118">
        <f t="shared" si="13"/>
        <v>0</v>
      </c>
      <c r="AX57" s="118">
        <f t="shared" si="14"/>
        <v>0</v>
      </c>
      <c r="AY57" s="118">
        <f t="shared" si="15"/>
        <v>25</v>
      </c>
      <c r="AZ57" s="121">
        <f t="shared" si="16"/>
        <v>2475</v>
      </c>
    </row>
    <row r="58" spans="1:53" s="122" customFormat="1" ht="79.5" hidden="1">
      <c r="A58" s="113" t="s">
        <v>1055</v>
      </c>
      <c r="B58" s="114"/>
      <c r="C58" s="96" t="s">
        <v>794</v>
      </c>
      <c r="D58" s="96" t="s">
        <v>925</v>
      </c>
      <c r="E58" s="96" t="s">
        <v>142</v>
      </c>
      <c r="F58" s="96" t="s">
        <v>1011</v>
      </c>
      <c r="G58" s="96"/>
      <c r="H58" s="96" t="s">
        <v>1244</v>
      </c>
      <c r="I58" s="96" t="s">
        <v>794</v>
      </c>
      <c r="J58" s="96"/>
      <c r="K58" s="96" t="s">
        <v>103</v>
      </c>
      <c r="L58" s="96"/>
      <c r="M58" s="96"/>
      <c r="N58" s="115"/>
      <c r="O58" s="96" t="s">
        <v>117</v>
      </c>
      <c r="P58" s="96"/>
      <c r="Q58" s="96"/>
      <c r="R58" s="116" t="str">
        <f t="shared" si="10"/>
        <v>84</v>
      </c>
      <c r="S58" s="117" t="s">
        <v>589</v>
      </c>
      <c r="T58" s="117" t="str">
        <f>+VLOOKUP(S58,Filtros!$G$8:$H$501,2,FALSE)</f>
        <v>Maquinarias y Equipos</v>
      </c>
      <c r="U58" s="118">
        <v>500</v>
      </c>
      <c r="V58" s="118"/>
      <c r="W58" s="118"/>
      <c r="X58" s="118"/>
      <c r="Y58" s="118">
        <f t="shared" si="8"/>
        <v>500</v>
      </c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20">
        <f t="shared" si="11"/>
        <v>0</v>
      </c>
      <c r="AM58" s="118">
        <v>0</v>
      </c>
      <c r="AN58" s="118">
        <v>0</v>
      </c>
      <c r="AO58" s="118">
        <v>0</v>
      </c>
      <c r="AP58" s="118">
        <v>0</v>
      </c>
      <c r="AQ58" s="118">
        <v>0</v>
      </c>
      <c r="AR58" s="118">
        <v>0</v>
      </c>
      <c r="AS58" s="118">
        <v>0</v>
      </c>
      <c r="AT58" s="118">
        <v>0</v>
      </c>
      <c r="AU58" s="118">
        <f t="shared" si="12"/>
        <v>0</v>
      </c>
      <c r="AV58" s="118">
        <v>26</v>
      </c>
      <c r="AW58" s="118">
        <f t="shared" si="13"/>
        <v>0</v>
      </c>
      <c r="AX58" s="118">
        <f t="shared" si="14"/>
        <v>0</v>
      </c>
      <c r="AY58" s="118">
        <f t="shared" si="15"/>
        <v>26</v>
      </c>
      <c r="AZ58" s="121">
        <f t="shared" si="16"/>
        <v>474</v>
      </c>
    </row>
    <row r="59" spans="1:53" s="122" customFormat="1" ht="79.5" hidden="1">
      <c r="A59" s="113" t="s">
        <v>1055</v>
      </c>
      <c r="B59" s="114"/>
      <c r="C59" s="96" t="s">
        <v>900</v>
      </c>
      <c r="D59" s="96" t="s">
        <v>925</v>
      </c>
      <c r="E59" s="96" t="s">
        <v>142</v>
      </c>
      <c r="F59" s="96" t="s">
        <v>1011</v>
      </c>
      <c r="G59" s="96"/>
      <c r="H59" s="96" t="s">
        <v>1244</v>
      </c>
      <c r="I59" s="96" t="s">
        <v>900</v>
      </c>
      <c r="J59" s="96"/>
      <c r="K59" s="96" t="s">
        <v>103</v>
      </c>
      <c r="L59" s="96"/>
      <c r="M59" s="96"/>
      <c r="N59" s="115"/>
      <c r="O59" s="96" t="s">
        <v>117</v>
      </c>
      <c r="P59" s="96"/>
      <c r="Q59" s="96"/>
      <c r="R59" s="116" t="s">
        <v>1056</v>
      </c>
      <c r="S59" s="117"/>
      <c r="T59" s="117" t="s">
        <v>900</v>
      </c>
      <c r="U59" s="118">
        <v>500</v>
      </c>
      <c r="V59" s="118"/>
      <c r="W59" s="118"/>
      <c r="X59" s="118"/>
      <c r="Y59" s="118">
        <f t="shared" si="8"/>
        <v>500</v>
      </c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20">
        <f t="shared" si="11"/>
        <v>0</v>
      </c>
      <c r="AM59" s="118">
        <v>0</v>
      </c>
      <c r="AN59" s="118">
        <v>0</v>
      </c>
      <c r="AO59" s="118">
        <v>0</v>
      </c>
      <c r="AP59" s="118">
        <v>0</v>
      </c>
      <c r="AQ59" s="118">
        <v>0</v>
      </c>
      <c r="AR59" s="118">
        <v>0</v>
      </c>
      <c r="AS59" s="118">
        <v>0</v>
      </c>
      <c r="AT59" s="118">
        <v>0</v>
      </c>
      <c r="AU59" s="118">
        <f t="shared" si="12"/>
        <v>0</v>
      </c>
      <c r="AV59" s="118">
        <v>27</v>
      </c>
      <c r="AW59" s="118">
        <f t="shared" si="13"/>
        <v>0</v>
      </c>
      <c r="AX59" s="118">
        <f t="shared" si="14"/>
        <v>0</v>
      </c>
      <c r="AY59" s="118">
        <f t="shared" si="15"/>
        <v>27</v>
      </c>
      <c r="AZ59" s="121">
        <f t="shared" si="16"/>
        <v>473</v>
      </c>
    </row>
    <row r="60" spans="1:53" s="122" customFormat="1" ht="79.5" hidden="1">
      <c r="A60" s="113" t="s">
        <v>1055</v>
      </c>
      <c r="B60" s="114"/>
      <c r="C60" s="96" t="s">
        <v>796</v>
      </c>
      <c r="D60" s="96" t="s">
        <v>925</v>
      </c>
      <c r="E60" s="96" t="s">
        <v>142</v>
      </c>
      <c r="F60" s="96" t="s">
        <v>1011</v>
      </c>
      <c r="G60" s="96"/>
      <c r="H60" s="96" t="s">
        <v>1244</v>
      </c>
      <c r="I60" s="96" t="s">
        <v>796</v>
      </c>
      <c r="J60" s="96"/>
      <c r="K60" s="96" t="s">
        <v>103</v>
      </c>
      <c r="L60" s="96"/>
      <c r="M60" s="96"/>
      <c r="N60" s="115"/>
      <c r="O60" s="96" t="s">
        <v>117</v>
      </c>
      <c r="P60" s="96"/>
      <c r="Q60" s="96"/>
      <c r="R60" s="116" t="s">
        <v>1057</v>
      </c>
      <c r="S60" s="117"/>
      <c r="T60" s="117" t="s">
        <v>796</v>
      </c>
      <c r="U60" s="118">
        <v>1500</v>
      </c>
      <c r="V60" s="118"/>
      <c r="W60" s="118"/>
      <c r="X60" s="118"/>
      <c r="Y60" s="118">
        <f t="shared" si="8"/>
        <v>1500</v>
      </c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20">
        <f t="shared" si="11"/>
        <v>0</v>
      </c>
      <c r="AM60" s="118">
        <v>0</v>
      </c>
      <c r="AN60" s="118">
        <v>0</v>
      </c>
      <c r="AO60" s="118">
        <v>0</v>
      </c>
      <c r="AP60" s="118">
        <v>0</v>
      </c>
      <c r="AQ60" s="118">
        <v>0</v>
      </c>
      <c r="AR60" s="118">
        <v>0</v>
      </c>
      <c r="AS60" s="118">
        <v>0</v>
      </c>
      <c r="AT60" s="118">
        <v>0</v>
      </c>
      <c r="AU60" s="118">
        <f t="shared" si="12"/>
        <v>0</v>
      </c>
      <c r="AV60" s="118">
        <v>28</v>
      </c>
      <c r="AW60" s="118">
        <f t="shared" si="13"/>
        <v>0</v>
      </c>
      <c r="AX60" s="118">
        <f t="shared" si="14"/>
        <v>0</v>
      </c>
      <c r="AY60" s="118">
        <f t="shared" si="15"/>
        <v>28</v>
      </c>
      <c r="AZ60" s="121">
        <f t="shared" si="16"/>
        <v>1472</v>
      </c>
    </row>
    <row r="61" spans="1:53" s="122" customFormat="1" ht="135.75" hidden="1">
      <c r="A61" s="113" t="s">
        <v>1058</v>
      </c>
      <c r="B61" s="114"/>
      <c r="C61" s="96" t="s">
        <v>1013</v>
      </c>
      <c r="D61" s="96" t="s">
        <v>925</v>
      </c>
      <c r="E61" s="96" t="s">
        <v>142</v>
      </c>
      <c r="F61" s="96" t="s">
        <v>1011</v>
      </c>
      <c r="G61" s="96"/>
      <c r="H61" s="96" t="s">
        <v>1249</v>
      </c>
      <c r="I61" s="96" t="s">
        <v>1013</v>
      </c>
      <c r="J61" s="96"/>
      <c r="K61" s="96" t="s">
        <v>103</v>
      </c>
      <c r="L61" s="96"/>
      <c r="M61" s="96"/>
      <c r="N61" s="115"/>
      <c r="O61" s="96" t="s">
        <v>117</v>
      </c>
      <c r="P61" s="96"/>
      <c r="Q61" s="96"/>
      <c r="R61" s="116" t="str">
        <f t="shared" ref="R61:R68" si="17">+MID(S61,1,2)</f>
        <v>53</v>
      </c>
      <c r="S61" s="117" t="s">
        <v>208</v>
      </c>
      <c r="T61" s="117" t="str">
        <f>+VLOOKUP(S61,Filtros!$G$8:$H$501,2,FALSE)</f>
        <v>Edición,    Impresión,    Reproducción,    Publicaciones,    Suscripciones,    Fotocopiado,    Traducción,    Empastado,
Enmarcación, Serigrafía, Fotografía, Carnetización, Filmación e Imágenes Satelitales.</v>
      </c>
      <c r="U61" s="118">
        <v>2000</v>
      </c>
      <c r="V61" s="118"/>
      <c r="W61" s="118"/>
      <c r="X61" s="118"/>
      <c r="Y61" s="118">
        <f t="shared" si="8"/>
        <v>2000</v>
      </c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20">
        <f t="shared" si="11"/>
        <v>0</v>
      </c>
      <c r="AM61" s="118">
        <v>0</v>
      </c>
      <c r="AN61" s="118">
        <v>0</v>
      </c>
      <c r="AO61" s="118">
        <v>0</v>
      </c>
      <c r="AP61" s="118">
        <v>0</v>
      </c>
      <c r="AQ61" s="118">
        <v>0</v>
      </c>
      <c r="AR61" s="118">
        <v>0</v>
      </c>
      <c r="AS61" s="118">
        <v>0</v>
      </c>
      <c r="AT61" s="118">
        <v>0</v>
      </c>
      <c r="AU61" s="118">
        <f t="shared" si="12"/>
        <v>0</v>
      </c>
      <c r="AV61" s="118">
        <v>29</v>
      </c>
      <c r="AW61" s="118">
        <f t="shared" si="13"/>
        <v>0</v>
      </c>
      <c r="AX61" s="118">
        <f t="shared" si="14"/>
        <v>0</v>
      </c>
      <c r="AY61" s="118">
        <f t="shared" si="15"/>
        <v>29</v>
      </c>
      <c r="AZ61" s="121">
        <f t="shared" si="16"/>
        <v>1971</v>
      </c>
    </row>
    <row r="62" spans="1:53" s="122" customFormat="1" ht="135.75" hidden="1">
      <c r="A62" s="113" t="s">
        <v>1058</v>
      </c>
      <c r="B62" s="114"/>
      <c r="C62" s="96" t="s">
        <v>685</v>
      </c>
      <c r="D62" s="96" t="s">
        <v>925</v>
      </c>
      <c r="E62" s="96" t="s">
        <v>142</v>
      </c>
      <c r="F62" s="96" t="s">
        <v>1011</v>
      </c>
      <c r="G62" s="96"/>
      <c r="H62" s="96" t="s">
        <v>1249</v>
      </c>
      <c r="I62" s="96" t="s">
        <v>685</v>
      </c>
      <c r="J62" s="96"/>
      <c r="K62" s="96" t="s">
        <v>103</v>
      </c>
      <c r="L62" s="96"/>
      <c r="M62" s="96"/>
      <c r="N62" s="115"/>
      <c r="O62" s="96" t="s">
        <v>117</v>
      </c>
      <c r="P62" s="96"/>
      <c r="Q62" s="96"/>
      <c r="R62" s="116" t="str">
        <f t="shared" si="17"/>
        <v>53</v>
      </c>
      <c r="S62" s="117" t="s">
        <v>225</v>
      </c>
      <c r="T62" s="117" t="str">
        <f>+VLOOKUP(S62,Filtros!$G$8:$H$501,2,FALSE)</f>
        <v>Digitalización de Información y Datos Públicos</v>
      </c>
      <c r="U62" s="118">
        <v>500</v>
      </c>
      <c r="V62" s="118"/>
      <c r="W62" s="118"/>
      <c r="X62" s="118"/>
      <c r="Y62" s="118">
        <f t="shared" si="8"/>
        <v>500</v>
      </c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20">
        <f t="shared" si="11"/>
        <v>0</v>
      </c>
      <c r="AM62" s="118">
        <v>0</v>
      </c>
      <c r="AN62" s="118">
        <v>0</v>
      </c>
      <c r="AO62" s="118">
        <v>0</v>
      </c>
      <c r="AP62" s="118">
        <v>0</v>
      </c>
      <c r="AQ62" s="118">
        <v>0</v>
      </c>
      <c r="AR62" s="118">
        <v>0</v>
      </c>
      <c r="AS62" s="118">
        <v>0</v>
      </c>
      <c r="AT62" s="118">
        <v>0</v>
      </c>
      <c r="AU62" s="118">
        <f t="shared" si="12"/>
        <v>0</v>
      </c>
      <c r="AV62" s="118">
        <v>30</v>
      </c>
      <c r="AW62" s="118">
        <f t="shared" si="13"/>
        <v>0</v>
      </c>
      <c r="AX62" s="118">
        <f t="shared" si="14"/>
        <v>0</v>
      </c>
      <c r="AY62" s="118">
        <f t="shared" si="15"/>
        <v>30</v>
      </c>
      <c r="AZ62" s="121">
        <f t="shared" si="16"/>
        <v>470</v>
      </c>
    </row>
    <row r="63" spans="1:53" s="122" customFormat="1" ht="135.75" hidden="1">
      <c r="A63" s="113" t="s">
        <v>1058</v>
      </c>
      <c r="B63" s="114"/>
      <c r="C63" s="96" t="s">
        <v>754</v>
      </c>
      <c r="D63" s="96" t="s">
        <v>925</v>
      </c>
      <c r="E63" s="96" t="s">
        <v>142</v>
      </c>
      <c r="F63" s="96" t="s">
        <v>1011</v>
      </c>
      <c r="G63" s="96"/>
      <c r="H63" s="96" t="s">
        <v>1249</v>
      </c>
      <c r="I63" s="96" t="s">
        <v>754</v>
      </c>
      <c r="J63" s="96"/>
      <c r="K63" s="96" t="s">
        <v>103</v>
      </c>
      <c r="L63" s="96"/>
      <c r="M63" s="96"/>
      <c r="N63" s="115"/>
      <c r="O63" s="96" t="s">
        <v>117</v>
      </c>
      <c r="P63" s="96"/>
      <c r="Q63" s="96"/>
      <c r="R63" s="116" t="str">
        <f t="shared" si="17"/>
        <v>53</v>
      </c>
      <c r="S63" s="117" t="s">
        <v>294</v>
      </c>
      <c r="T63" s="117" t="str">
        <f>+VLOOKUP(S63,Filtros!$G$8:$H$501,2,FALSE)</f>
        <v>Desarrollo, Actualización, Asistencia Técnica y Soporte de Sistemas Informáticos</v>
      </c>
      <c r="U63" s="118">
        <v>500</v>
      </c>
      <c r="V63" s="118"/>
      <c r="W63" s="118"/>
      <c r="X63" s="118"/>
      <c r="Y63" s="118">
        <f t="shared" si="8"/>
        <v>500</v>
      </c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20">
        <f t="shared" si="11"/>
        <v>0</v>
      </c>
      <c r="AM63" s="118">
        <v>0</v>
      </c>
      <c r="AN63" s="118">
        <v>0</v>
      </c>
      <c r="AO63" s="118">
        <v>0</v>
      </c>
      <c r="AP63" s="118">
        <v>0</v>
      </c>
      <c r="AQ63" s="118">
        <v>0</v>
      </c>
      <c r="AR63" s="118">
        <v>0</v>
      </c>
      <c r="AS63" s="118">
        <v>0</v>
      </c>
      <c r="AT63" s="118">
        <v>0</v>
      </c>
      <c r="AU63" s="118">
        <f t="shared" si="12"/>
        <v>0</v>
      </c>
      <c r="AV63" s="118">
        <v>31</v>
      </c>
      <c r="AW63" s="118">
        <f t="shared" si="13"/>
        <v>0</v>
      </c>
      <c r="AX63" s="118">
        <f t="shared" si="14"/>
        <v>0</v>
      </c>
      <c r="AY63" s="118">
        <f t="shared" si="15"/>
        <v>31</v>
      </c>
      <c r="AZ63" s="121">
        <f t="shared" si="16"/>
        <v>469</v>
      </c>
    </row>
    <row r="64" spans="1:53" s="122" customFormat="1" ht="135.75" hidden="1">
      <c r="A64" s="113" t="s">
        <v>1058</v>
      </c>
      <c r="B64" s="114"/>
      <c r="C64" s="96" t="s">
        <v>1059</v>
      </c>
      <c r="D64" s="96" t="s">
        <v>925</v>
      </c>
      <c r="E64" s="96" t="s">
        <v>142</v>
      </c>
      <c r="F64" s="96" t="s">
        <v>1011</v>
      </c>
      <c r="G64" s="96"/>
      <c r="H64" s="96" t="s">
        <v>1249</v>
      </c>
      <c r="I64" s="96" t="s">
        <v>1059</v>
      </c>
      <c r="J64" s="96"/>
      <c r="K64" s="96" t="s">
        <v>103</v>
      </c>
      <c r="L64" s="96"/>
      <c r="M64" s="96"/>
      <c r="N64" s="115"/>
      <c r="O64" s="96" t="s">
        <v>117</v>
      </c>
      <c r="P64" s="96"/>
      <c r="Q64" s="96"/>
      <c r="R64" s="116" t="str">
        <f t="shared" si="17"/>
        <v>53</v>
      </c>
      <c r="S64" s="117" t="s">
        <v>295</v>
      </c>
      <c r="T64" s="117" t="str">
        <f>+VLOOKUP(S64,Filtros!$G$8:$H$501,2,FALSE)</f>
        <v>Arrendamiento y Licencias de Uso de Paquetes Informáticos</v>
      </c>
      <c r="U64" s="118">
        <v>524.36</v>
      </c>
      <c r="V64" s="118"/>
      <c r="W64" s="118"/>
      <c r="X64" s="118"/>
      <c r="Y64" s="118">
        <f t="shared" si="8"/>
        <v>524.36</v>
      </c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20">
        <f t="shared" si="11"/>
        <v>0</v>
      </c>
      <c r="AM64" s="118">
        <v>0</v>
      </c>
      <c r="AN64" s="118">
        <v>0</v>
      </c>
      <c r="AO64" s="118">
        <v>0</v>
      </c>
      <c r="AP64" s="118">
        <v>0</v>
      </c>
      <c r="AQ64" s="118">
        <v>0</v>
      </c>
      <c r="AR64" s="118">
        <v>0</v>
      </c>
      <c r="AS64" s="118">
        <v>0</v>
      </c>
      <c r="AT64" s="118">
        <v>0</v>
      </c>
      <c r="AU64" s="118">
        <f t="shared" si="12"/>
        <v>0</v>
      </c>
      <c r="AV64" s="118">
        <v>32</v>
      </c>
      <c r="AW64" s="118">
        <f t="shared" si="13"/>
        <v>0</v>
      </c>
      <c r="AX64" s="118">
        <f t="shared" si="14"/>
        <v>0</v>
      </c>
      <c r="AY64" s="118">
        <f t="shared" si="15"/>
        <v>32</v>
      </c>
      <c r="AZ64" s="121">
        <f t="shared" si="16"/>
        <v>492.36</v>
      </c>
    </row>
    <row r="65" spans="1:53" s="122" customFormat="1" ht="135.75" hidden="1">
      <c r="A65" s="113" t="s">
        <v>1058</v>
      </c>
      <c r="B65" s="114"/>
      <c r="C65" s="96" t="s">
        <v>1024</v>
      </c>
      <c r="D65" s="96" t="s">
        <v>925</v>
      </c>
      <c r="E65" s="96" t="s">
        <v>142</v>
      </c>
      <c r="F65" s="96" t="s">
        <v>1011</v>
      </c>
      <c r="G65" s="96"/>
      <c r="H65" s="96" t="s">
        <v>1249</v>
      </c>
      <c r="I65" s="96" t="s">
        <v>1024</v>
      </c>
      <c r="J65" s="96"/>
      <c r="K65" s="96" t="s">
        <v>103</v>
      </c>
      <c r="L65" s="96"/>
      <c r="M65" s="96"/>
      <c r="N65" s="115"/>
      <c r="O65" s="96" t="s">
        <v>117</v>
      </c>
      <c r="P65" s="96"/>
      <c r="Q65" s="96"/>
      <c r="R65" s="116" t="str">
        <f t="shared" si="17"/>
        <v>53</v>
      </c>
      <c r="S65" s="117" t="s">
        <v>299</v>
      </c>
      <c r="T65" s="117" t="str">
        <f>+VLOOKUP(S65,Filtros!$G$8:$H$501,2,FALSE)</f>
        <v>Vestuario,  Lencería,  Prendas  de  Protección  y Accesorios  para  uniformes  del  personal  de  Protección,  Vigilancia  y
Seguridad.</v>
      </c>
      <c r="U65" s="118">
        <v>600</v>
      </c>
      <c r="V65" s="118"/>
      <c r="W65" s="118"/>
      <c r="X65" s="118"/>
      <c r="Y65" s="118">
        <f t="shared" si="8"/>
        <v>600</v>
      </c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20">
        <f t="shared" si="11"/>
        <v>0</v>
      </c>
      <c r="AM65" s="118">
        <v>0</v>
      </c>
      <c r="AN65" s="118">
        <v>0</v>
      </c>
      <c r="AO65" s="118">
        <v>0</v>
      </c>
      <c r="AP65" s="118">
        <v>0</v>
      </c>
      <c r="AQ65" s="118">
        <v>0</v>
      </c>
      <c r="AR65" s="118">
        <v>0</v>
      </c>
      <c r="AS65" s="118">
        <v>0</v>
      </c>
      <c r="AT65" s="118">
        <v>0</v>
      </c>
      <c r="AU65" s="118">
        <f t="shared" si="12"/>
        <v>0</v>
      </c>
      <c r="AV65" s="118">
        <v>33</v>
      </c>
      <c r="AW65" s="118">
        <f t="shared" si="13"/>
        <v>0</v>
      </c>
      <c r="AX65" s="118">
        <f t="shared" si="14"/>
        <v>0</v>
      </c>
      <c r="AY65" s="118">
        <f t="shared" si="15"/>
        <v>33</v>
      </c>
      <c r="AZ65" s="121">
        <f t="shared" si="16"/>
        <v>567</v>
      </c>
    </row>
    <row r="66" spans="1:53" s="122" customFormat="1" ht="135.75" hidden="1">
      <c r="A66" s="113" t="s">
        <v>1058</v>
      </c>
      <c r="B66" s="114"/>
      <c r="C66" s="96" t="s">
        <v>763</v>
      </c>
      <c r="D66" s="96" t="s">
        <v>925</v>
      </c>
      <c r="E66" s="96" t="s">
        <v>142</v>
      </c>
      <c r="F66" s="96" t="s">
        <v>1011</v>
      </c>
      <c r="G66" s="96"/>
      <c r="H66" s="96" t="s">
        <v>1249</v>
      </c>
      <c r="I66" s="96" t="s">
        <v>763</v>
      </c>
      <c r="J66" s="96"/>
      <c r="K66" s="96" t="s">
        <v>103</v>
      </c>
      <c r="L66" s="96"/>
      <c r="M66" s="96"/>
      <c r="N66" s="115"/>
      <c r="O66" s="96" t="s">
        <v>117</v>
      </c>
      <c r="P66" s="96"/>
      <c r="Q66" s="96"/>
      <c r="R66" s="116" t="str">
        <f t="shared" si="17"/>
        <v>53</v>
      </c>
      <c r="S66" s="117" t="s">
        <v>303</v>
      </c>
      <c r="T66" s="117" t="str">
        <f>+VLOOKUP(S66,Filtros!$G$8:$H$501,2,FALSE)</f>
        <v>Materiales de Impresión, Fotografía, Reproducción y Publicaciones</v>
      </c>
      <c r="U66" s="118">
        <v>1800</v>
      </c>
      <c r="V66" s="118"/>
      <c r="W66" s="118"/>
      <c r="X66" s="118"/>
      <c r="Y66" s="118">
        <f t="shared" si="8"/>
        <v>1800</v>
      </c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20">
        <f t="shared" si="11"/>
        <v>0</v>
      </c>
      <c r="AM66" s="118">
        <v>0</v>
      </c>
      <c r="AN66" s="118">
        <v>0</v>
      </c>
      <c r="AO66" s="118">
        <v>0</v>
      </c>
      <c r="AP66" s="118">
        <v>0</v>
      </c>
      <c r="AQ66" s="118">
        <v>0</v>
      </c>
      <c r="AR66" s="118">
        <v>0</v>
      </c>
      <c r="AS66" s="118">
        <v>0</v>
      </c>
      <c r="AT66" s="118">
        <v>0</v>
      </c>
      <c r="AU66" s="118">
        <f t="shared" si="12"/>
        <v>0</v>
      </c>
      <c r="AV66" s="118">
        <v>34</v>
      </c>
      <c r="AW66" s="118">
        <f t="shared" si="13"/>
        <v>0</v>
      </c>
      <c r="AX66" s="118">
        <f t="shared" si="14"/>
        <v>0</v>
      </c>
      <c r="AY66" s="118">
        <f t="shared" si="15"/>
        <v>34</v>
      </c>
      <c r="AZ66" s="121">
        <f t="shared" si="16"/>
        <v>1766</v>
      </c>
    </row>
    <row r="67" spans="1:53" s="122" customFormat="1" ht="135.75" hidden="1">
      <c r="A67" s="113" t="s">
        <v>1058</v>
      </c>
      <c r="B67" s="114"/>
      <c r="C67" s="96" t="s">
        <v>796</v>
      </c>
      <c r="D67" s="96" t="s">
        <v>925</v>
      </c>
      <c r="E67" s="96" t="s">
        <v>142</v>
      </c>
      <c r="F67" s="96" t="s">
        <v>1011</v>
      </c>
      <c r="G67" s="96"/>
      <c r="H67" s="96" t="s">
        <v>1249</v>
      </c>
      <c r="I67" s="96" t="s">
        <v>1166</v>
      </c>
      <c r="J67" s="96"/>
      <c r="K67" s="96" t="s">
        <v>94</v>
      </c>
      <c r="L67" s="96"/>
      <c r="M67" s="96"/>
      <c r="N67" s="115"/>
      <c r="O67" s="96" t="s">
        <v>117</v>
      </c>
      <c r="P67" s="96"/>
      <c r="Q67" s="96"/>
      <c r="R67" s="116" t="str">
        <f t="shared" si="17"/>
        <v>84</v>
      </c>
      <c r="S67" s="117" t="s">
        <v>592</v>
      </c>
      <c r="T67" s="117" t="str">
        <f>+VLOOKUP(S67,Filtros!$G$8:$H$501,2,FALSE)</f>
        <v>Equipos, Sistemas y Paquetes Informáticos</v>
      </c>
      <c r="U67" s="118">
        <v>1500</v>
      </c>
      <c r="V67" s="118"/>
      <c r="W67" s="118">
        <v>1196</v>
      </c>
      <c r="X67" s="118"/>
      <c r="Y67" s="118">
        <f t="shared" si="8"/>
        <v>304</v>
      </c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20">
        <f t="shared" si="11"/>
        <v>0</v>
      </c>
      <c r="AM67" s="118">
        <v>0</v>
      </c>
      <c r="AN67" s="118">
        <v>0</v>
      </c>
      <c r="AO67" s="118">
        <v>0</v>
      </c>
      <c r="AP67" s="118">
        <v>0</v>
      </c>
      <c r="AQ67" s="118">
        <v>0</v>
      </c>
      <c r="AR67" s="118">
        <v>0</v>
      </c>
      <c r="AS67" s="118">
        <v>0</v>
      </c>
      <c r="AT67" s="118">
        <v>0</v>
      </c>
      <c r="AU67" s="118">
        <f t="shared" si="12"/>
        <v>0</v>
      </c>
      <c r="AV67" s="118">
        <v>35</v>
      </c>
      <c r="AW67" s="118">
        <f t="shared" si="13"/>
        <v>0</v>
      </c>
      <c r="AX67" s="118">
        <f t="shared" si="14"/>
        <v>0</v>
      </c>
      <c r="AY67" s="118">
        <f t="shared" si="15"/>
        <v>35</v>
      </c>
      <c r="AZ67" s="121">
        <f t="shared" si="16"/>
        <v>269</v>
      </c>
    </row>
    <row r="68" spans="1:53" s="122" customFormat="1" ht="147" hidden="1" customHeight="1">
      <c r="A68" s="161" t="s">
        <v>1060</v>
      </c>
      <c r="B68" s="159"/>
      <c r="C68" s="156" t="s">
        <v>666</v>
      </c>
      <c r="D68" s="156" t="s">
        <v>925</v>
      </c>
      <c r="E68" s="156" t="s">
        <v>101</v>
      </c>
      <c r="F68" s="156" t="s">
        <v>1019</v>
      </c>
      <c r="G68" s="156" t="s">
        <v>1061</v>
      </c>
      <c r="H68" s="156" t="s">
        <v>1247</v>
      </c>
      <c r="I68" s="96" t="s">
        <v>1196</v>
      </c>
      <c r="J68" s="96"/>
      <c r="K68" s="96" t="s">
        <v>94</v>
      </c>
      <c r="L68" s="96"/>
      <c r="M68" s="96"/>
      <c r="N68" s="115"/>
      <c r="O68" s="96" t="s">
        <v>117</v>
      </c>
      <c r="P68" s="96"/>
      <c r="Q68" s="96"/>
      <c r="R68" s="116" t="str">
        <f t="shared" si="17"/>
        <v>73</v>
      </c>
      <c r="S68" s="117" t="s">
        <v>447</v>
      </c>
      <c r="T68" s="117" t="str">
        <f>+VLOOKUP(S68,Filtros!$G$8:$H$501,2,FALSE)</f>
        <v>Fletes y Maniobras</v>
      </c>
      <c r="U68" s="118">
        <v>6400</v>
      </c>
      <c r="V68" s="118"/>
      <c r="W68" s="118">
        <v>6320</v>
      </c>
      <c r="X68" s="118"/>
      <c r="Y68" s="118">
        <f t="shared" si="8"/>
        <v>80</v>
      </c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20">
        <f t="shared" si="11"/>
        <v>0</v>
      </c>
      <c r="AM68" s="118">
        <v>0</v>
      </c>
      <c r="AN68" s="118">
        <v>0</v>
      </c>
      <c r="AO68" s="118">
        <v>0</v>
      </c>
      <c r="AP68" s="118">
        <v>0</v>
      </c>
      <c r="AQ68" s="118">
        <v>0</v>
      </c>
      <c r="AR68" s="118">
        <v>0</v>
      </c>
      <c r="AS68" s="118">
        <v>0</v>
      </c>
      <c r="AT68" s="118">
        <v>0</v>
      </c>
      <c r="AU68" s="118">
        <f t="shared" si="12"/>
        <v>0</v>
      </c>
      <c r="AV68" s="118">
        <v>0</v>
      </c>
      <c r="AW68" s="118">
        <f t="shared" si="13"/>
        <v>0</v>
      </c>
      <c r="AX68" s="118">
        <f t="shared" si="14"/>
        <v>0</v>
      </c>
      <c r="AY68" s="118">
        <f t="shared" si="15"/>
        <v>0</v>
      </c>
      <c r="AZ68" s="121">
        <f t="shared" si="16"/>
        <v>80</v>
      </c>
    </row>
    <row r="69" spans="1:53" s="122" customFormat="1" ht="99.75" hidden="1" customHeight="1">
      <c r="A69" s="162"/>
      <c r="B69" s="160"/>
      <c r="C69" s="158"/>
      <c r="D69" s="158"/>
      <c r="E69" s="158"/>
      <c r="F69" s="158"/>
      <c r="G69" s="158"/>
      <c r="H69" s="158"/>
      <c r="I69" s="96" t="s">
        <v>1263</v>
      </c>
      <c r="J69" s="96"/>
      <c r="K69" s="96"/>
      <c r="L69" s="96"/>
      <c r="M69" s="96"/>
      <c r="N69" s="115"/>
      <c r="O69" s="96"/>
      <c r="P69" s="96"/>
      <c r="Q69" s="96"/>
      <c r="R69" s="116" t="str">
        <f t="shared" ref="R69" si="18">+MID(S69,1,2)</f>
        <v>73</v>
      </c>
      <c r="S69" s="117" t="s">
        <v>447</v>
      </c>
      <c r="T69" s="117" t="str">
        <f>+VLOOKUP(S69,Filtros!$G$8:$H$501,2,FALSE)</f>
        <v>Fletes y Maniobras</v>
      </c>
      <c r="U69" s="118">
        <v>1700</v>
      </c>
      <c r="V69" s="118"/>
      <c r="W69" s="118"/>
      <c r="X69" s="118"/>
      <c r="Y69" s="118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20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21"/>
    </row>
    <row r="70" spans="1:53" s="110" customFormat="1" ht="147" hidden="1">
      <c r="A70" s="104" t="s">
        <v>1060</v>
      </c>
      <c r="B70" s="132"/>
      <c r="C70" s="133" t="s">
        <v>668</v>
      </c>
      <c r="D70" s="91" t="s">
        <v>925</v>
      </c>
      <c r="E70" s="91" t="s">
        <v>101</v>
      </c>
      <c r="F70" s="91" t="s">
        <v>1019</v>
      </c>
      <c r="G70" s="91" t="s">
        <v>1061</v>
      </c>
      <c r="H70" s="91" t="s">
        <v>1247</v>
      </c>
      <c r="I70" s="91" t="s">
        <v>1095</v>
      </c>
      <c r="J70" s="91"/>
      <c r="K70" s="91"/>
      <c r="L70" s="91"/>
      <c r="M70" s="91"/>
      <c r="N70" s="106"/>
      <c r="O70" s="91" t="s">
        <v>117</v>
      </c>
      <c r="P70" s="91"/>
      <c r="Q70" s="91"/>
      <c r="R70" s="130">
        <v>73</v>
      </c>
      <c r="S70" s="131" t="s">
        <v>449</v>
      </c>
      <c r="T70" s="131" t="str">
        <f>+VLOOKUP(S70,Filtros!$G$8:$H$501,2,FALSE)</f>
        <v>Edición,    Impresión,    Reproducción,    Publicaciones,    Suscripciones,    Fotocopiado,    Traducción,    Empastado,
Enmarcación, Serigrafía, Fotografía, Carnetización, Filmación e Imágenes Satelitales.</v>
      </c>
      <c r="U70" s="107">
        <v>13380</v>
      </c>
      <c r="V70" s="107"/>
      <c r="W70" s="107"/>
      <c r="X70" s="107"/>
      <c r="Y70" s="107">
        <f t="shared" si="8"/>
        <v>13380</v>
      </c>
      <c r="Z70" s="93"/>
      <c r="AA70" s="93"/>
      <c r="AB70" s="93"/>
      <c r="AC70" s="93"/>
      <c r="AD70" s="93"/>
      <c r="AE70" s="93"/>
      <c r="AF70" s="93"/>
      <c r="AG70" s="93"/>
      <c r="AH70" s="93">
        <v>0.25</v>
      </c>
      <c r="AI70" s="93">
        <v>0.25</v>
      </c>
      <c r="AJ70" s="93">
        <v>0.25</v>
      </c>
      <c r="AK70" s="93">
        <v>0.25</v>
      </c>
      <c r="AL70" s="108">
        <f t="shared" ref="AL70:AL76" si="19">+SUM(Z70:AK70)</f>
        <v>1</v>
      </c>
      <c r="AM70" s="107">
        <v>0</v>
      </c>
      <c r="AN70" s="107">
        <v>0</v>
      </c>
      <c r="AO70" s="107">
        <v>0</v>
      </c>
      <c r="AP70" s="107">
        <v>0</v>
      </c>
      <c r="AQ70" s="107">
        <v>0</v>
      </c>
      <c r="AR70" s="107">
        <v>0</v>
      </c>
      <c r="AS70" s="107">
        <v>0</v>
      </c>
      <c r="AT70" s="107">
        <v>0</v>
      </c>
      <c r="AU70" s="107">
        <v>0</v>
      </c>
      <c r="AV70" s="107">
        <v>0</v>
      </c>
      <c r="AW70" s="107">
        <f>+Y70*Z70</f>
        <v>0</v>
      </c>
      <c r="AX70" s="107">
        <f>+Z70*AA70</f>
        <v>0</v>
      </c>
      <c r="AY70" s="107">
        <v>0</v>
      </c>
      <c r="AZ70" s="109">
        <f t="shared" ref="AZ70:AZ76" si="20">+Y70-AY70</f>
        <v>13380</v>
      </c>
      <c r="BA70" s="110" t="s">
        <v>1096</v>
      </c>
    </row>
    <row r="71" spans="1:53" s="110" customFormat="1" ht="107.25" hidden="1" customHeight="1">
      <c r="A71" s="104" t="s">
        <v>1060</v>
      </c>
      <c r="B71" s="132"/>
      <c r="C71" s="133" t="s">
        <v>668</v>
      </c>
      <c r="D71" s="91" t="s">
        <v>925</v>
      </c>
      <c r="E71" s="91" t="s">
        <v>101</v>
      </c>
      <c r="F71" s="91" t="s">
        <v>1019</v>
      </c>
      <c r="G71" s="91" t="s">
        <v>1061</v>
      </c>
      <c r="H71" s="91" t="s">
        <v>1247</v>
      </c>
      <c r="I71" s="91" t="s">
        <v>1269</v>
      </c>
      <c r="J71" s="91"/>
      <c r="K71" s="91"/>
      <c r="L71" s="91"/>
      <c r="M71" s="91"/>
      <c r="N71" s="106"/>
      <c r="O71" s="91"/>
      <c r="P71" s="91"/>
      <c r="Q71" s="91"/>
      <c r="R71" s="130">
        <v>73</v>
      </c>
      <c r="S71" s="131" t="s">
        <v>449</v>
      </c>
      <c r="T71" s="131" t="str">
        <f>+VLOOKUP(S71,Filtros!$G$8:$H$501,2,FALSE)</f>
        <v>Edición,    Impresión,    Reproducción,    Publicaciones,    Suscripciones,    Fotocopiado,    Traducción,    Empastado,
Enmarcación, Serigrafía, Fotografía, Carnetización, Filmación e Imágenes Satelitales.</v>
      </c>
      <c r="U71" s="107">
        <v>740</v>
      </c>
      <c r="V71" s="107"/>
      <c r="W71" s="107"/>
      <c r="X71" s="107"/>
      <c r="Y71" s="107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108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9"/>
    </row>
    <row r="72" spans="1:53" s="122" customFormat="1" ht="147" hidden="1">
      <c r="A72" s="113" t="s">
        <v>1060</v>
      </c>
      <c r="B72" s="114"/>
      <c r="C72" s="96" t="s">
        <v>704</v>
      </c>
      <c r="D72" s="96" t="s">
        <v>925</v>
      </c>
      <c r="E72" s="96" t="s">
        <v>101</v>
      </c>
      <c r="F72" s="96" t="s">
        <v>1019</v>
      </c>
      <c r="G72" s="96" t="s">
        <v>1061</v>
      </c>
      <c r="H72" s="96" t="s">
        <v>1247</v>
      </c>
      <c r="I72" s="96" t="s">
        <v>704</v>
      </c>
      <c r="J72" s="96"/>
      <c r="K72" s="96" t="s">
        <v>103</v>
      </c>
      <c r="L72" s="96"/>
      <c r="M72" s="96"/>
      <c r="N72" s="115"/>
      <c r="O72" s="96" t="s">
        <v>117</v>
      </c>
      <c r="P72" s="96"/>
      <c r="Q72" s="96"/>
      <c r="R72" s="116" t="str">
        <f t="shared" ref="R72:R81" si="21">+MID(S72,1,2)</f>
        <v>73</v>
      </c>
      <c r="S72" s="117" t="s">
        <v>475</v>
      </c>
      <c r="T72" s="117" t="str">
        <f>+VLOOKUP(S72,Filtros!$G$8:$H$501,2,FALSE)</f>
        <v>Eventos Públicos Promocionales</v>
      </c>
      <c r="U72" s="118">
        <v>52000</v>
      </c>
      <c r="V72" s="118"/>
      <c r="W72" s="118"/>
      <c r="X72" s="118"/>
      <c r="Y72" s="118">
        <f t="shared" si="8"/>
        <v>52000</v>
      </c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20">
        <f t="shared" si="19"/>
        <v>0</v>
      </c>
      <c r="AM72" s="118">
        <v>0</v>
      </c>
      <c r="AN72" s="118">
        <v>0</v>
      </c>
      <c r="AO72" s="118">
        <v>0</v>
      </c>
      <c r="AP72" s="118">
        <v>0</v>
      </c>
      <c r="AQ72" s="118">
        <v>0</v>
      </c>
      <c r="AR72" s="118">
        <v>0</v>
      </c>
      <c r="AS72" s="118">
        <v>0</v>
      </c>
      <c r="AT72" s="118">
        <v>0</v>
      </c>
      <c r="AU72" s="118">
        <f t="shared" ref="AU72:AU107" si="22">+Y72*AH72</f>
        <v>0</v>
      </c>
      <c r="AV72" s="118">
        <v>37</v>
      </c>
      <c r="AW72" s="118">
        <f t="shared" ref="AW72:AX76" si="23">+Y72*Z72</f>
        <v>0</v>
      </c>
      <c r="AX72" s="118">
        <f t="shared" si="23"/>
        <v>0</v>
      </c>
      <c r="AY72" s="118">
        <f>SUM(AM72:AX72)</f>
        <v>37</v>
      </c>
      <c r="AZ72" s="121">
        <f t="shared" si="20"/>
        <v>51963</v>
      </c>
    </row>
    <row r="73" spans="1:53" s="122" customFormat="1" ht="102" hidden="1">
      <c r="A73" s="113" t="s">
        <v>1060</v>
      </c>
      <c r="B73" s="114"/>
      <c r="C73" s="96" t="s">
        <v>1062</v>
      </c>
      <c r="D73" s="96" t="s">
        <v>925</v>
      </c>
      <c r="E73" s="96" t="s">
        <v>142</v>
      </c>
      <c r="F73" s="96" t="s">
        <v>1011</v>
      </c>
      <c r="G73" s="96"/>
      <c r="H73" s="96" t="s">
        <v>1247</v>
      </c>
      <c r="I73" s="96" t="s">
        <v>1062</v>
      </c>
      <c r="J73" s="96"/>
      <c r="K73" s="96" t="s">
        <v>103</v>
      </c>
      <c r="L73" s="96"/>
      <c r="M73" s="96"/>
      <c r="N73" s="115"/>
      <c r="O73" s="96" t="s">
        <v>117</v>
      </c>
      <c r="P73" s="96"/>
      <c r="Q73" s="96"/>
      <c r="R73" s="116" t="str">
        <f t="shared" si="21"/>
        <v>73</v>
      </c>
      <c r="S73" s="117" t="s">
        <v>519</v>
      </c>
      <c r="T73" s="117" t="str">
        <f>+VLOOKUP(S73,Filtros!$G$8:$H$501,2,FALSE)</f>
        <v>Vestuario,  Lencería,  Prendas  de  Protección  y Accesorios  para  uniformes  del  personal  de  Protección,  Vigilancia  y
Seguridad.</v>
      </c>
      <c r="U73" s="118">
        <v>1014</v>
      </c>
      <c r="V73" s="118"/>
      <c r="W73" s="118"/>
      <c r="X73" s="118"/>
      <c r="Y73" s="118">
        <f t="shared" si="8"/>
        <v>1014</v>
      </c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20">
        <f t="shared" si="19"/>
        <v>0</v>
      </c>
      <c r="AM73" s="118">
        <v>0</v>
      </c>
      <c r="AN73" s="118">
        <v>0</v>
      </c>
      <c r="AO73" s="118">
        <v>0</v>
      </c>
      <c r="AP73" s="118">
        <v>0</v>
      </c>
      <c r="AQ73" s="118">
        <v>0</v>
      </c>
      <c r="AR73" s="118">
        <v>0</v>
      </c>
      <c r="AS73" s="118">
        <v>0</v>
      </c>
      <c r="AT73" s="118">
        <v>0</v>
      </c>
      <c r="AU73" s="118">
        <f t="shared" si="22"/>
        <v>0</v>
      </c>
      <c r="AV73" s="118">
        <v>38</v>
      </c>
      <c r="AW73" s="118">
        <f t="shared" si="23"/>
        <v>0</v>
      </c>
      <c r="AX73" s="118">
        <f t="shared" si="23"/>
        <v>0</v>
      </c>
      <c r="AY73" s="118">
        <f>SUM(AM73:AX73)</f>
        <v>38</v>
      </c>
      <c r="AZ73" s="121">
        <f t="shared" si="20"/>
        <v>976</v>
      </c>
    </row>
    <row r="74" spans="1:53" s="122" customFormat="1" ht="102" hidden="1">
      <c r="A74" s="113" t="s">
        <v>1060</v>
      </c>
      <c r="B74" s="114"/>
      <c r="C74" s="96" t="s">
        <v>1052</v>
      </c>
      <c r="D74" s="96" t="s">
        <v>925</v>
      </c>
      <c r="E74" s="96" t="s">
        <v>142</v>
      </c>
      <c r="F74" s="96" t="s">
        <v>1011</v>
      </c>
      <c r="G74" s="96"/>
      <c r="H74" s="96" t="s">
        <v>1247</v>
      </c>
      <c r="I74" s="96" t="s">
        <v>1052</v>
      </c>
      <c r="J74" s="96"/>
      <c r="K74" s="96" t="s">
        <v>103</v>
      </c>
      <c r="L74" s="96"/>
      <c r="M74" s="96"/>
      <c r="N74" s="115"/>
      <c r="O74" s="96" t="s">
        <v>117</v>
      </c>
      <c r="P74" s="96"/>
      <c r="Q74" s="96"/>
      <c r="R74" s="116" t="str">
        <f t="shared" si="21"/>
        <v>73</v>
      </c>
      <c r="S74" s="117" t="s">
        <v>521</v>
      </c>
      <c r="T74" s="117" t="str">
        <f>+VLOOKUP(S74,Filtros!$G$8:$H$501,2,FALSE)</f>
        <v>Materiales de Oficina</v>
      </c>
      <c r="U74" s="118">
        <v>500</v>
      </c>
      <c r="V74" s="118"/>
      <c r="W74" s="118"/>
      <c r="X74" s="118"/>
      <c r="Y74" s="118">
        <f t="shared" si="8"/>
        <v>500</v>
      </c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20">
        <f t="shared" si="19"/>
        <v>0</v>
      </c>
      <c r="AM74" s="118">
        <v>0</v>
      </c>
      <c r="AN74" s="118">
        <v>0</v>
      </c>
      <c r="AO74" s="118">
        <v>0</v>
      </c>
      <c r="AP74" s="118">
        <v>0</v>
      </c>
      <c r="AQ74" s="118">
        <v>0</v>
      </c>
      <c r="AR74" s="118">
        <v>0</v>
      </c>
      <c r="AS74" s="118">
        <v>0</v>
      </c>
      <c r="AT74" s="118">
        <v>0</v>
      </c>
      <c r="AU74" s="118">
        <f t="shared" si="22"/>
        <v>0</v>
      </c>
      <c r="AV74" s="118">
        <v>39</v>
      </c>
      <c r="AW74" s="118">
        <f t="shared" si="23"/>
        <v>0</v>
      </c>
      <c r="AX74" s="118">
        <f t="shared" si="23"/>
        <v>0</v>
      </c>
      <c r="AY74" s="118">
        <f>SUM(AM74:AX74)</f>
        <v>39</v>
      </c>
      <c r="AZ74" s="121">
        <f t="shared" si="20"/>
        <v>461</v>
      </c>
    </row>
    <row r="75" spans="1:53" s="122" customFormat="1" ht="102" hidden="1">
      <c r="A75" s="113" t="s">
        <v>1060</v>
      </c>
      <c r="B75" s="114"/>
      <c r="C75" s="96" t="s">
        <v>1063</v>
      </c>
      <c r="D75" s="96" t="s">
        <v>925</v>
      </c>
      <c r="E75" s="96" t="s">
        <v>142</v>
      </c>
      <c r="F75" s="96" t="s">
        <v>1011</v>
      </c>
      <c r="G75" s="96"/>
      <c r="H75" s="96" t="s">
        <v>1247</v>
      </c>
      <c r="I75" s="96" t="s">
        <v>1063</v>
      </c>
      <c r="J75" s="96"/>
      <c r="K75" s="96" t="s">
        <v>103</v>
      </c>
      <c r="L75" s="96"/>
      <c r="M75" s="96"/>
      <c r="N75" s="115"/>
      <c r="O75" s="96" t="s">
        <v>117</v>
      </c>
      <c r="P75" s="96"/>
      <c r="Q75" s="96"/>
      <c r="R75" s="116" t="str">
        <f t="shared" si="21"/>
        <v>73</v>
      </c>
      <c r="S75" s="117" t="s">
        <v>522</v>
      </c>
      <c r="T75" s="117" t="str">
        <f>+VLOOKUP(S75,Filtros!$G$8:$H$501,2,FALSE)</f>
        <v>Materiales de Aseo</v>
      </c>
      <c r="U75" s="118">
        <v>500</v>
      </c>
      <c r="V75" s="118"/>
      <c r="W75" s="118"/>
      <c r="X75" s="118"/>
      <c r="Y75" s="118">
        <f t="shared" si="8"/>
        <v>500</v>
      </c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20">
        <f t="shared" si="19"/>
        <v>0</v>
      </c>
      <c r="AM75" s="118">
        <v>0</v>
      </c>
      <c r="AN75" s="118">
        <v>0</v>
      </c>
      <c r="AO75" s="118">
        <v>0</v>
      </c>
      <c r="AP75" s="118">
        <v>0</v>
      </c>
      <c r="AQ75" s="118">
        <v>0</v>
      </c>
      <c r="AR75" s="118">
        <v>0</v>
      </c>
      <c r="AS75" s="118">
        <v>0</v>
      </c>
      <c r="AT75" s="118">
        <v>0</v>
      </c>
      <c r="AU75" s="118">
        <f t="shared" si="22"/>
        <v>0</v>
      </c>
      <c r="AV75" s="118">
        <v>40</v>
      </c>
      <c r="AW75" s="118">
        <f t="shared" si="23"/>
        <v>0</v>
      </c>
      <c r="AX75" s="118">
        <f t="shared" si="23"/>
        <v>0</v>
      </c>
      <c r="AY75" s="118">
        <f>SUM(AM75:AX75)</f>
        <v>40</v>
      </c>
      <c r="AZ75" s="121">
        <f t="shared" si="20"/>
        <v>460</v>
      </c>
    </row>
    <row r="76" spans="1:53" s="122" customFormat="1" ht="97.5" hidden="1" customHeight="1">
      <c r="A76" s="113" t="s">
        <v>1060</v>
      </c>
      <c r="B76" s="114"/>
      <c r="C76" s="96" t="s">
        <v>763</v>
      </c>
      <c r="D76" s="96" t="s">
        <v>925</v>
      </c>
      <c r="E76" s="96" t="s">
        <v>142</v>
      </c>
      <c r="F76" s="96" t="s">
        <v>1011</v>
      </c>
      <c r="G76" s="96"/>
      <c r="H76" s="96" t="s">
        <v>1247</v>
      </c>
      <c r="I76" s="96" t="s">
        <v>763</v>
      </c>
      <c r="J76" s="96"/>
      <c r="K76" s="96" t="s">
        <v>103</v>
      </c>
      <c r="L76" s="96"/>
      <c r="M76" s="96"/>
      <c r="N76" s="115"/>
      <c r="O76" s="96" t="s">
        <v>117</v>
      </c>
      <c r="P76" s="96"/>
      <c r="Q76" s="96"/>
      <c r="R76" s="116" t="str">
        <f t="shared" si="21"/>
        <v>73</v>
      </c>
      <c r="S76" s="117" t="s">
        <v>523</v>
      </c>
      <c r="T76" s="117" t="str">
        <f>+VLOOKUP(S76,Filtros!$G$8:$H$501,2,FALSE)</f>
        <v>Materiales de Impresión, Fotografía, Reproducción y Publicaciones</v>
      </c>
      <c r="U76" s="118">
        <v>1000</v>
      </c>
      <c r="V76" s="118"/>
      <c r="W76" s="118"/>
      <c r="X76" s="118"/>
      <c r="Y76" s="118">
        <f t="shared" si="8"/>
        <v>1000</v>
      </c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20">
        <f t="shared" si="19"/>
        <v>0</v>
      </c>
      <c r="AM76" s="118">
        <v>0</v>
      </c>
      <c r="AN76" s="118">
        <v>0</v>
      </c>
      <c r="AO76" s="118">
        <v>0</v>
      </c>
      <c r="AP76" s="118">
        <v>0</v>
      </c>
      <c r="AQ76" s="118">
        <v>0</v>
      </c>
      <c r="AR76" s="118">
        <v>0</v>
      </c>
      <c r="AS76" s="118">
        <v>0</v>
      </c>
      <c r="AT76" s="118">
        <v>0</v>
      </c>
      <c r="AU76" s="118">
        <f t="shared" si="22"/>
        <v>0</v>
      </c>
      <c r="AV76" s="118">
        <v>41</v>
      </c>
      <c r="AW76" s="118">
        <f t="shared" si="23"/>
        <v>0</v>
      </c>
      <c r="AX76" s="118">
        <f t="shared" si="23"/>
        <v>0</v>
      </c>
      <c r="AY76" s="118">
        <f>SUM(AM76:AX76)</f>
        <v>41</v>
      </c>
      <c r="AZ76" s="121">
        <f t="shared" si="20"/>
        <v>959</v>
      </c>
    </row>
    <row r="77" spans="1:53" s="122" customFormat="1" ht="105" hidden="1" customHeight="1">
      <c r="A77" s="161" t="s">
        <v>1060</v>
      </c>
      <c r="B77" s="159"/>
      <c r="C77" s="156" t="s">
        <v>1064</v>
      </c>
      <c r="D77" s="156" t="s">
        <v>925</v>
      </c>
      <c r="E77" s="156" t="s">
        <v>142</v>
      </c>
      <c r="F77" s="156" t="s">
        <v>1011</v>
      </c>
      <c r="G77" s="156"/>
      <c r="H77" s="156" t="s">
        <v>1247</v>
      </c>
      <c r="I77" s="96" t="s">
        <v>1266</v>
      </c>
      <c r="J77" s="96"/>
      <c r="K77" s="96"/>
      <c r="L77" s="96"/>
      <c r="M77" s="96"/>
      <c r="N77" s="115"/>
      <c r="O77" s="96"/>
      <c r="P77" s="96"/>
      <c r="Q77" s="96"/>
      <c r="R77" s="116" t="str">
        <f t="shared" si="21"/>
        <v>73</v>
      </c>
      <c r="S77" s="117" t="s">
        <v>527</v>
      </c>
      <c r="T77" s="117" t="str">
        <f>+VLOOKUP(S77,Filtros!$G$8:$H$501,2,FALSE)</f>
        <v>Insumos,   Materiales   y   Suministros   para   Construcción,   Electricidad,   Plomería,   Carpintería,   Señalización   Vial,
Navegación, Contra Incendios y Placas</v>
      </c>
      <c r="U77" s="118">
        <v>20000</v>
      </c>
      <c r="V77" s="118"/>
      <c r="W77" s="118"/>
      <c r="X77" s="118"/>
      <c r="Y77" s="118">
        <f t="shared" si="8"/>
        <v>20000</v>
      </c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20"/>
      <c r="AM77" s="118"/>
      <c r="AN77" s="118"/>
      <c r="AO77" s="118"/>
      <c r="AP77" s="118"/>
      <c r="AQ77" s="118"/>
      <c r="AR77" s="118"/>
      <c r="AS77" s="118"/>
      <c r="AT77" s="118"/>
      <c r="AU77" s="118">
        <f t="shared" si="22"/>
        <v>0</v>
      </c>
      <c r="AV77" s="118"/>
      <c r="AW77" s="118">
        <f t="shared" ref="AW77:AW113" si="24">+Y77*Z77</f>
        <v>0</v>
      </c>
      <c r="AX77" s="118"/>
      <c r="AY77" s="118"/>
      <c r="AZ77" s="121"/>
    </row>
    <row r="78" spans="1:53" s="122" customFormat="1" ht="105" hidden="1" customHeight="1">
      <c r="A78" s="162"/>
      <c r="B78" s="160"/>
      <c r="C78" s="158"/>
      <c r="D78" s="158"/>
      <c r="E78" s="158"/>
      <c r="F78" s="158"/>
      <c r="G78" s="158"/>
      <c r="H78" s="158"/>
      <c r="I78" s="96" t="s">
        <v>1286</v>
      </c>
      <c r="J78" s="96"/>
      <c r="K78" s="96"/>
      <c r="L78" s="96"/>
      <c r="M78" s="96"/>
      <c r="N78" s="115"/>
      <c r="O78" s="96"/>
      <c r="P78" s="96"/>
      <c r="Q78" s="96"/>
      <c r="R78" s="116" t="str">
        <f t="shared" si="21"/>
        <v>73</v>
      </c>
      <c r="S78" s="117" t="s">
        <v>527</v>
      </c>
      <c r="T78" s="117" t="str">
        <f>+VLOOKUP(S78,Filtros!$G$8:$H$501,2,FALSE)</f>
        <v>Insumos,   Materiales   y   Suministros   para   Construcción,   Electricidad,   Plomería,   Carpintería,   Señalización   Vial,
Navegación, Contra Incendios y Placas</v>
      </c>
      <c r="U78" s="118">
        <v>4215.84</v>
      </c>
      <c r="V78" s="118"/>
      <c r="W78" s="118"/>
      <c r="X78" s="118"/>
      <c r="Y78" s="118">
        <f t="shared" si="8"/>
        <v>4215.84</v>
      </c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20"/>
      <c r="AM78" s="118"/>
      <c r="AN78" s="118"/>
      <c r="AO78" s="118"/>
      <c r="AP78" s="118"/>
      <c r="AQ78" s="118"/>
      <c r="AR78" s="118"/>
      <c r="AS78" s="118"/>
      <c r="AT78" s="118"/>
      <c r="AU78" s="118">
        <f t="shared" si="22"/>
        <v>0</v>
      </c>
      <c r="AV78" s="118"/>
      <c r="AW78" s="118">
        <f t="shared" si="24"/>
        <v>0</v>
      </c>
      <c r="AX78" s="118"/>
      <c r="AY78" s="118"/>
      <c r="AZ78" s="121"/>
    </row>
    <row r="79" spans="1:53" s="122" customFormat="1" ht="147" hidden="1">
      <c r="A79" s="113" t="s">
        <v>1060</v>
      </c>
      <c r="B79" s="114"/>
      <c r="C79" s="96" t="s">
        <v>1065</v>
      </c>
      <c r="D79" s="96" t="s">
        <v>925</v>
      </c>
      <c r="E79" s="96" t="s">
        <v>101</v>
      </c>
      <c r="F79" s="96" t="s">
        <v>1019</v>
      </c>
      <c r="G79" s="96"/>
      <c r="H79" s="96" t="s">
        <v>1247</v>
      </c>
      <c r="I79" s="96" t="s">
        <v>1065</v>
      </c>
      <c r="J79" s="96"/>
      <c r="K79" s="96"/>
      <c r="L79" s="96"/>
      <c r="M79" s="96"/>
      <c r="N79" s="115"/>
      <c r="O79" s="96"/>
      <c r="P79" s="96"/>
      <c r="Q79" s="96"/>
      <c r="R79" s="116" t="str">
        <f t="shared" si="21"/>
        <v>73</v>
      </c>
      <c r="S79" s="117" t="s">
        <v>530</v>
      </c>
      <c r="T79" s="117" t="str">
        <f>+VLOOKUP(S79,Filtros!$G$8:$H$501,2,FALSE)</f>
        <v>Suministros para Actividades Agropecuarias, Pesca y Caza</v>
      </c>
      <c r="U79" s="118">
        <v>2000</v>
      </c>
      <c r="V79" s="118"/>
      <c r="W79" s="118"/>
      <c r="X79" s="118"/>
      <c r="Y79" s="118">
        <f t="shared" si="8"/>
        <v>2000</v>
      </c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20"/>
      <c r="AM79" s="118"/>
      <c r="AN79" s="118"/>
      <c r="AO79" s="118"/>
      <c r="AP79" s="118"/>
      <c r="AQ79" s="118"/>
      <c r="AR79" s="118"/>
      <c r="AS79" s="118"/>
      <c r="AT79" s="118"/>
      <c r="AU79" s="118">
        <f t="shared" si="22"/>
        <v>0</v>
      </c>
      <c r="AV79" s="118"/>
      <c r="AW79" s="118">
        <f t="shared" si="24"/>
        <v>0</v>
      </c>
      <c r="AX79" s="118"/>
      <c r="AY79" s="118"/>
      <c r="AZ79" s="121"/>
    </row>
    <row r="80" spans="1:53" s="122" customFormat="1" ht="147" hidden="1">
      <c r="A80" s="113" t="s">
        <v>1060</v>
      </c>
      <c r="B80" s="114"/>
      <c r="C80" s="96" t="s">
        <v>788</v>
      </c>
      <c r="D80" s="96" t="s">
        <v>925</v>
      </c>
      <c r="E80" s="96" t="s">
        <v>101</v>
      </c>
      <c r="F80" s="96" t="s">
        <v>1019</v>
      </c>
      <c r="G80" s="96"/>
      <c r="H80" s="96" t="s">
        <v>1247</v>
      </c>
      <c r="I80" s="96" t="s">
        <v>788</v>
      </c>
      <c r="J80" s="96"/>
      <c r="K80" s="96"/>
      <c r="L80" s="96"/>
      <c r="M80" s="96"/>
      <c r="N80" s="115"/>
      <c r="O80" s="96"/>
      <c r="P80" s="96"/>
      <c r="Q80" s="96"/>
      <c r="R80" s="116" t="str">
        <f t="shared" si="21"/>
        <v>73</v>
      </c>
      <c r="S80" s="117" t="s">
        <v>544</v>
      </c>
      <c r="T80" s="117" t="str">
        <f>+VLOOKUP(S80,Filtros!$G$8:$H$501,2,FALSE)</f>
        <v>Muestras de Productos para Ferias, Exposiciones y Negociaciones Nacionales e Internacionales</v>
      </c>
      <c r="U80" s="118">
        <v>1000</v>
      </c>
      <c r="V80" s="118"/>
      <c r="W80" s="118"/>
      <c r="X80" s="118"/>
      <c r="Y80" s="118">
        <f t="shared" si="8"/>
        <v>1000</v>
      </c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20"/>
      <c r="AM80" s="118"/>
      <c r="AN80" s="118"/>
      <c r="AO80" s="118"/>
      <c r="AP80" s="118"/>
      <c r="AQ80" s="118"/>
      <c r="AR80" s="118"/>
      <c r="AS80" s="118"/>
      <c r="AT80" s="118"/>
      <c r="AU80" s="118">
        <f t="shared" si="22"/>
        <v>0</v>
      </c>
      <c r="AV80" s="118"/>
      <c r="AW80" s="118">
        <f t="shared" si="24"/>
        <v>0</v>
      </c>
      <c r="AX80" s="118"/>
      <c r="AY80" s="118"/>
      <c r="AZ80" s="121"/>
    </row>
    <row r="81" spans="1:52" s="122" customFormat="1" ht="147" hidden="1">
      <c r="A81" s="113" t="s">
        <v>1060</v>
      </c>
      <c r="B81" s="114"/>
      <c r="C81" s="96" t="s">
        <v>1066</v>
      </c>
      <c r="D81" s="96" t="s">
        <v>925</v>
      </c>
      <c r="E81" s="96" t="s">
        <v>101</v>
      </c>
      <c r="F81" s="96" t="s">
        <v>1019</v>
      </c>
      <c r="G81" s="96"/>
      <c r="H81" s="96" t="s">
        <v>1247</v>
      </c>
      <c r="I81" s="96" t="s">
        <v>1197</v>
      </c>
      <c r="J81" s="96"/>
      <c r="K81" s="96" t="s">
        <v>94</v>
      </c>
      <c r="L81" s="96"/>
      <c r="M81" s="96"/>
      <c r="N81" s="115"/>
      <c r="O81" s="96" t="s">
        <v>117</v>
      </c>
      <c r="P81" s="96"/>
      <c r="Q81" s="96"/>
      <c r="R81" s="116" t="str">
        <f t="shared" si="21"/>
        <v>73</v>
      </c>
      <c r="S81" s="117" t="s">
        <v>557</v>
      </c>
      <c r="T81" s="117" t="str">
        <f>+VLOOKUP(S81,Filtros!$G$8:$H$501,2,FALSE)</f>
        <v>Plantas</v>
      </c>
      <c r="U81" s="118">
        <v>4000</v>
      </c>
      <c r="V81" s="118"/>
      <c r="W81" s="118">
        <v>4000</v>
      </c>
      <c r="X81" s="118"/>
      <c r="Y81" s="118">
        <f t="shared" si="8"/>
        <v>0</v>
      </c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20"/>
      <c r="AM81" s="118"/>
      <c r="AN81" s="118"/>
      <c r="AO81" s="118"/>
      <c r="AP81" s="118"/>
      <c r="AQ81" s="118"/>
      <c r="AR81" s="118"/>
      <c r="AS81" s="118"/>
      <c r="AT81" s="118"/>
      <c r="AU81" s="118">
        <f t="shared" si="22"/>
        <v>0</v>
      </c>
      <c r="AV81" s="118"/>
      <c r="AW81" s="118">
        <f t="shared" si="24"/>
        <v>0</v>
      </c>
      <c r="AX81" s="118"/>
      <c r="AY81" s="118"/>
      <c r="AZ81" s="121"/>
    </row>
    <row r="82" spans="1:52" s="122" customFormat="1" ht="102" hidden="1">
      <c r="A82" s="113" t="s">
        <v>1060</v>
      </c>
      <c r="B82" s="114"/>
      <c r="C82" s="96" t="s">
        <v>1067</v>
      </c>
      <c r="D82" s="96" t="s">
        <v>925</v>
      </c>
      <c r="E82" s="96" t="s">
        <v>142</v>
      </c>
      <c r="F82" s="96" t="s">
        <v>1011</v>
      </c>
      <c r="G82" s="96"/>
      <c r="H82" s="96" t="s">
        <v>1247</v>
      </c>
      <c r="I82" s="96" t="s">
        <v>1067</v>
      </c>
      <c r="J82" s="96"/>
      <c r="K82" s="96"/>
      <c r="L82" s="96"/>
      <c r="M82" s="96"/>
      <c r="N82" s="115"/>
      <c r="O82" s="96"/>
      <c r="P82" s="96"/>
      <c r="Q82" s="96"/>
      <c r="R82" s="116" t="s">
        <v>1068</v>
      </c>
      <c r="S82" s="117"/>
      <c r="T82" s="117" t="s">
        <v>1067</v>
      </c>
      <c r="U82" s="118">
        <v>500</v>
      </c>
      <c r="V82" s="118"/>
      <c r="W82" s="118"/>
      <c r="X82" s="118"/>
      <c r="Y82" s="118">
        <f t="shared" si="8"/>
        <v>500</v>
      </c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20"/>
      <c r="AM82" s="118"/>
      <c r="AN82" s="118"/>
      <c r="AO82" s="118"/>
      <c r="AP82" s="118"/>
      <c r="AQ82" s="118"/>
      <c r="AR82" s="118"/>
      <c r="AS82" s="118"/>
      <c r="AT82" s="118"/>
      <c r="AU82" s="118">
        <f t="shared" si="22"/>
        <v>0</v>
      </c>
      <c r="AV82" s="118"/>
      <c r="AW82" s="118">
        <f t="shared" si="24"/>
        <v>0</v>
      </c>
      <c r="AX82" s="118"/>
      <c r="AY82" s="118"/>
      <c r="AZ82" s="121"/>
    </row>
    <row r="83" spans="1:52" s="122" customFormat="1" ht="102" hidden="1">
      <c r="A83" s="113" t="s">
        <v>1060</v>
      </c>
      <c r="B83" s="114"/>
      <c r="C83" s="96" t="s">
        <v>1069</v>
      </c>
      <c r="D83" s="96" t="s">
        <v>925</v>
      </c>
      <c r="E83" s="96" t="s">
        <v>142</v>
      </c>
      <c r="F83" s="96" t="s">
        <v>1011</v>
      </c>
      <c r="G83" s="96"/>
      <c r="H83" s="96" t="s">
        <v>1247</v>
      </c>
      <c r="I83" s="96" t="s">
        <v>1069</v>
      </c>
      <c r="J83" s="96"/>
      <c r="K83" s="96"/>
      <c r="L83" s="96"/>
      <c r="M83" s="96"/>
      <c r="N83" s="115"/>
      <c r="O83" s="96"/>
      <c r="P83" s="96"/>
      <c r="Q83" s="96"/>
      <c r="R83" s="116" t="s">
        <v>1070</v>
      </c>
      <c r="S83" s="117"/>
      <c r="T83" s="117" t="s">
        <v>1069</v>
      </c>
      <c r="U83" s="118">
        <v>2000</v>
      </c>
      <c r="V83" s="118"/>
      <c r="W83" s="118"/>
      <c r="X83" s="118"/>
      <c r="Y83" s="118">
        <f t="shared" si="8"/>
        <v>2000</v>
      </c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20"/>
      <c r="AM83" s="118"/>
      <c r="AN83" s="118"/>
      <c r="AO83" s="118"/>
      <c r="AP83" s="118"/>
      <c r="AQ83" s="118"/>
      <c r="AR83" s="118"/>
      <c r="AS83" s="118"/>
      <c r="AT83" s="118"/>
      <c r="AU83" s="118">
        <f t="shared" si="22"/>
        <v>0</v>
      </c>
      <c r="AV83" s="118"/>
      <c r="AW83" s="118">
        <f t="shared" si="24"/>
        <v>0</v>
      </c>
      <c r="AX83" s="118"/>
      <c r="AY83" s="118"/>
      <c r="AZ83" s="121"/>
    </row>
    <row r="84" spans="1:52" s="122" customFormat="1" ht="48.75" hidden="1" customHeight="1">
      <c r="A84" s="161" t="s">
        <v>1060</v>
      </c>
      <c r="B84" s="159"/>
      <c r="C84" s="156" t="s">
        <v>796</v>
      </c>
      <c r="D84" s="156" t="s">
        <v>925</v>
      </c>
      <c r="E84" s="156" t="s">
        <v>142</v>
      </c>
      <c r="F84" s="156" t="s">
        <v>1011</v>
      </c>
      <c r="G84" s="156"/>
      <c r="H84" s="156" t="s">
        <v>1247</v>
      </c>
      <c r="I84" s="96" t="s">
        <v>1280</v>
      </c>
      <c r="J84" s="96"/>
      <c r="K84" s="96"/>
      <c r="L84" s="96"/>
      <c r="M84" s="96"/>
      <c r="N84" s="115"/>
      <c r="O84" s="96"/>
      <c r="P84" s="96"/>
      <c r="Q84" s="96"/>
      <c r="R84" s="116"/>
      <c r="S84" s="117"/>
      <c r="T84" s="117"/>
      <c r="U84" s="118">
        <v>1158</v>
      </c>
      <c r="V84" s="118"/>
      <c r="W84" s="118"/>
      <c r="X84" s="118"/>
      <c r="Y84" s="118">
        <f t="shared" si="8"/>
        <v>1158</v>
      </c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20"/>
      <c r="AM84" s="118"/>
      <c r="AN84" s="118"/>
      <c r="AO84" s="118"/>
      <c r="AP84" s="118"/>
      <c r="AQ84" s="118"/>
      <c r="AR84" s="118"/>
      <c r="AS84" s="118"/>
      <c r="AT84" s="118"/>
      <c r="AU84" s="118">
        <f t="shared" si="22"/>
        <v>0</v>
      </c>
      <c r="AV84" s="118"/>
      <c r="AW84" s="118">
        <f t="shared" si="24"/>
        <v>0</v>
      </c>
      <c r="AX84" s="118"/>
      <c r="AY84" s="118"/>
      <c r="AZ84" s="121"/>
    </row>
    <row r="85" spans="1:52" s="122" customFormat="1" ht="45.75" hidden="1">
      <c r="A85" s="162"/>
      <c r="B85" s="160"/>
      <c r="C85" s="158"/>
      <c r="D85" s="158"/>
      <c r="E85" s="158"/>
      <c r="F85" s="158"/>
      <c r="G85" s="158"/>
      <c r="H85" s="158"/>
      <c r="I85" s="96" t="s">
        <v>1166</v>
      </c>
      <c r="J85" s="96"/>
      <c r="K85" s="96" t="s">
        <v>94</v>
      </c>
      <c r="L85" s="96"/>
      <c r="M85" s="96"/>
      <c r="N85" s="115"/>
      <c r="O85" s="96" t="s">
        <v>117</v>
      </c>
      <c r="P85" s="96"/>
      <c r="Q85" s="96"/>
      <c r="R85" s="116" t="str">
        <f t="shared" ref="R85:R133" si="25">+MID(S85,1,2)</f>
        <v>84</v>
      </c>
      <c r="S85" s="117" t="s">
        <v>592</v>
      </c>
      <c r="T85" s="117" t="str">
        <f>+VLOOKUP(S85,Filtros!$G$8:$H$501,2,FALSE)</f>
        <v>Equipos, Sistemas y Paquetes Informáticos</v>
      </c>
      <c r="U85" s="118">
        <v>1196</v>
      </c>
      <c r="V85" s="118"/>
      <c r="X85" s="118"/>
      <c r="Y85" s="118" t="e">
        <f>+#REF!+V85-U85+X85</f>
        <v>#REF!</v>
      </c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20"/>
      <c r="AM85" s="118"/>
      <c r="AN85" s="118"/>
      <c r="AO85" s="118"/>
      <c r="AP85" s="118"/>
      <c r="AQ85" s="118"/>
      <c r="AR85" s="118"/>
      <c r="AS85" s="118"/>
      <c r="AT85" s="118"/>
      <c r="AU85" s="118" t="e">
        <f t="shared" si="22"/>
        <v>#REF!</v>
      </c>
      <c r="AV85" s="118"/>
      <c r="AW85" s="118" t="e">
        <f t="shared" si="24"/>
        <v>#REF!</v>
      </c>
      <c r="AX85" s="118"/>
      <c r="AY85" s="118"/>
      <c r="AZ85" s="121"/>
    </row>
    <row r="86" spans="1:52" s="122" customFormat="1" ht="79.5" hidden="1" customHeight="1">
      <c r="A86" s="96" t="s">
        <v>943</v>
      </c>
      <c r="B86" s="114"/>
      <c r="C86" s="96" t="s">
        <v>1024</v>
      </c>
      <c r="D86" s="96" t="s">
        <v>925</v>
      </c>
      <c r="E86" s="96" t="s">
        <v>142</v>
      </c>
      <c r="F86" s="96" t="s">
        <v>1011</v>
      </c>
      <c r="G86" s="96"/>
      <c r="H86" s="96" t="s">
        <v>1248</v>
      </c>
      <c r="I86" s="96" t="s">
        <v>1024</v>
      </c>
      <c r="J86" s="96"/>
      <c r="K86" s="96" t="s">
        <v>103</v>
      </c>
      <c r="L86" s="96"/>
      <c r="M86" s="96"/>
      <c r="N86" s="115"/>
      <c r="O86" s="96" t="s">
        <v>117</v>
      </c>
      <c r="P86" s="96"/>
      <c r="Q86" s="96"/>
      <c r="R86" s="116" t="str">
        <f t="shared" si="25"/>
        <v>53</v>
      </c>
      <c r="S86" s="117" t="s">
        <v>299</v>
      </c>
      <c r="T86" s="117" t="str">
        <f>+VLOOKUP(S86,Filtros!$G$8:$H$501,2,FALSE)</f>
        <v>Vestuario,  Lencería,  Prendas  de  Protección  y Accesorios  para  uniformes  del  personal  de  Protección,  Vigilancia  y
Seguridad.</v>
      </c>
      <c r="U86" s="118">
        <v>1800</v>
      </c>
      <c r="V86" s="118"/>
      <c r="W86" s="118"/>
      <c r="X86" s="118"/>
      <c r="Y86" s="118">
        <f t="shared" ref="Y86:Y189" si="26">+U86+V86-W86+X86</f>
        <v>1800</v>
      </c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20">
        <f>+SUM(Z86:AK86)</f>
        <v>0</v>
      </c>
      <c r="AM86" s="118">
        <v>0</v>
      </c>
      <c r="AN86" s="118">
        <v>0</v>
      </c>
      <c r="AO86" s="118">
        <v>0</v>
      </c>
      <c r="AP86" s="118">
        <v>0</v>
      </c>
      <c r="AQ86" s="118">
        <v>0</v>
      </c>
      <c r="AR86" s="118">
        <v>0</v>
      </c>
      <c r="AS86" s="118">
        <v>0</v>
      </c>
      <c r="AT86" s="118">
        <v>0</v>
      </c>
      <c r="AU86" s="118">
        <f t="shared" si="22"/>
        <v>0</v>
      </c>
      <c r="AV86" s="118">
        <v>42</v>
      </c>
      <c r="AW86" s="118">
        <f t="shared" si="24"/>
        <v>0</v>
      </c>
      <c r="AX86" s="118">
        <f>+Z86*AA86</f>
        <v>0</v>
      </c>
      <c r="AY86" s="118">
        <f>SUM(AM86:AX86)</f>
        <v>42</v>
      </c>
      <c r="AZ86" s="121">
        <f>+Y86-AY86</f>
        <v>1758</v>
      </c>
    </row>
    <row r="87" spans="1:52" s="122" customFormat="1" ht="90" hidden="1" customHeight="1">
      <c r="A87" s="96" t="s">
        <v>943</v>
      </c>
      <c r="B87" s="114"/>
      <c r="C87" s="96" t="s">
        <v>1071</v>
      </c>
      <c r="D87" s="96" t="s">
        <v>925</v>
      </c>
      <c r="E87" s="96" t="s">
        <v>142</v>
      </c>
      <c r="F87" s="96" t="s">
        <v>1011</v>
      </c>
      <c r="G87" s="96"/>
      <c r="H87" s="96" t="s">
        <v>1248</v>
      </c>
      <c r="I87" s="96" t="s">
        <v>1071</v>
      </c>
      <c r="J87" s="96"/>
      <c r="K87" s="96"/>
      <c r="L87" s="96"/>
      <c r="M87" s="96"/>
      <c r="N87" s="115"/>
      <c r="O87" s="96"/>
      <c r="P87" s="96"/>
      <c r="Q87" s="96"/>
      <c r="R87" s="116" t="str">
        <f t="shared" si="25"/>
        <v>73</v>
      </c>
      <c r="S87" s="117" t="s">
        <v>449</v>
      </c>
      <c r="T87" s="117" t="str">
        <f>+VLOOKUP(S87,Filtros!$G$8:$H$501,2,FALSE)</f>
        <v>Edición,    Impresión,    Reproducción,    Publicaciones,    Suscripciones,    Fotocopiado,    Traducción,    Empastado,
Enmarcación, Serigrafía, Fotografía, Carnetización, Filmación e Imágenes Satelitales.</v>
      </c>
      <c r="U87" s="118">
        <v>1000</v>
      </c>
      <c r="V87" s="118"/>
      <c r="W87" s="118"/>
      <c r="X87" s="118"/>
      <c r="Y87" s="118">
        <f t="shared" si="26"/>
        <v>1000</v>
      </c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20"/>
      <c r="AM87" s="118"/>
      <c r="AN87" s="118"/>
      <c r="AO87" s="118"/>
      <c r="AP87" s="118"/>
      <c r="AQ87" s="118"/>
      <c r="AR87" s="118"/>
      <c r="AS87" s="118"/>
      <c r="AT87" s="118"/>
      <c r="AU87" s="118">
        <f t="shared" si="22"/>
        <v>0</v>
      </c>
      <c r="AV87" s="118"/>
      <c r="AW87" s="118">
        <f t="shared" si="24"/>
        <v>0</v>
      </c>
      <c r="AX87" s="118"/>
      <c r="AY87" s="118"/>
      <c r="AZ87" s="121"/>
    </row>
    <row r="88" spans="1:52" s="122" customFormat="1" ht="79.5" hidden="1" customHeight="1">
      <c r="A88" s="96" t="s">
        <v>943</v>
      </c>
      <c r="B88" s="114"/>
      <c r="C88" s="96" t="s">
        <v>1072</v>
      </c>
      <c r="D88" s="96" t="s">
        <v>925</v>
      </c>
      <c r="E88" s="96" t="s">
        <v>142</v>
      </c>
      <c r="F88" s="96" t="s">
        <v>1011</v>
      </c>
      <c r="G88" s="96"/>
      <c r="H88" s="96" t="s">
        <v>1248</v>
      </c>
      <c r="I88" s="96" t="s">
        <v>1072</v>
      </c>
      <c r="J88" s="96"/>
      <c r="K88" s="96"/>
      <c r="L88" s="96"/>
      <c r="M88" s="96"/>
      <c r="N88" s="115"/>
      <c r="O88" s="96"/>
      <c r="P88" s="96"/>
      <c r="Q88" s="96"/>
      <c r="R88" s="116" t="str">
        <f t="shared" si="25"/>
        <v>73</v>
      </c>
      <c r="S88" s="117" t="s">
        <v>511</v>
      </c>
      <c r="T88" s="117" t="str">
        <f>+VLOOKUP(S88,Filtros!$G$8:$H$501,2,FALSE)</f>
        <v>Servicios de Cartografía</v>
      </c>
      <c r="U88" s="118">
        <v>2000</v>
      </c>
      <c r="V88" s="118"/>
      <c r="W88" s="118"/>
      <c r="X88" s="118"/>
      <c r="Y88" s="118">
        <f t="shared" si="26"/>
        <v>2000</v>
      </c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20"/>
      <c r="AM88" s="118"/>
      <c r="AN88" s="118"/>
      <c r="AO88" s="118"/>
      <c r="AP88" s="118"/>
      <c r="AQ88" s="118"/>
      <c r="AR88" s="118"/>
      <c r="AS88" s="118"/>
      <c r="AT88" s="118"/>
      <c r="AU88" s="118">
        <f t="shared" si="22"/>
        <v>0</v>
      </c>
      <c r="AV88" s="118"/>
      <c r="AW88" s="118">
        <f t="shared" si="24"/>
        <v>0</v>
      </c>
      <c r="AX88" s="118"/>
      <c r="AY88" s="118"/>
      <c r="AZ88" s="121"/>
    </row>
    <row r="89" spans="1:52" s="122" customFormat="1" ht="79.5" hidden="1" customHeight="1">
      <c r="A89" s="96" t="s">
        <v>943</v>
      </c>
      <c r="B89" s="114"/>
      <c r="C89" s="96" t="s">
        <v>755</v>
      </c>
      <c r="D89" s="96" t="s">
        <v>925</v>
      </c>
      <c r="E89" s="96" t="s">
        <v>142</v>
      </c>
      <c r="F89" s="96" t="s">
        <v>1011</v>
      </c>
      <c r="G89" s="96"/>
      <c r="H89" s="96" t="s">
        <v>1248</v>
      </c>
      <c r="I89" s="96" t="s">
        <v>755</v>
      </c>
      <c r="J89" s="96"/>
      <c r="K89" s="96"/>
      <c r="L89" s="96"/>
      <c r="M89" s="96"/>
      <c r="N89" s="115"/>
      <c r="O89" s="96"/>
      <c r="P89" s="96"/>
      <c r="Q89" s="96"/>
      <c r="R89" s="116" t="str">
        <f t="shared" si="25"/>
        <v>73</v>
      </c>
      <c r="S89" s="117" t="s">
        <v>515</v>
      </c>
      <c r="T89" s="117" t="str">
        <f>+VLOOKUP(S89,Filtros!$G$8:$H$501,2,FALSE)</f>
        <v>Arrendamiento y Licencias de Uso de Paquetes Informáticos</v>
      </c>
      <c r="U89" s="118">
        <v>1650</v>
      </c>
      <c r="V89" s="118"/>
      <c r="W89" s="118"/>
      <c r="X89" s="118"/>
      <c r="Y89" s="118">
        <f t="shared" si="26"/>
        <v>1650</v>
      </c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20"/>
      <c r="AM89" s="118"/>
      <c r="AN89" s="118"/>
      <c r="AO89" s="118"/>
      <c r="AP89" s="118"/>
      <c r="AQ89" s="118"/>
      <c r="AR89" s="118"/>
      <c r="AS89" s="118"/>
      <c r="AT89" s="118"/>
      <c r="AU89" s="118">
        <f t="shared" si="22"/>
        <v>0</v>
      </c>
      <c r="AV89" s="118"/>
      <c r="AW89" s="118">
        <f t="shared" si="24"/>
        <v>0</v>
      </c>
      <c r="AX89" s="118"/>
      <c r="AY89" s="118"/>
      <c r="AZ89" s="121"/>
    </row>
    <row r="90" spans="1:52" s="122" customFormat="1" ht="79.5" hidden="1" customHeight="1">
      <c r="A90" s="96" t="s">
        <v>943</v>
      </c>
      <c r="B90" s="114"/>
      <c r="C90" s="96" t="s">
        <v>1073</v>
      </c>
      <c r="D90" s="96" t="s">
        <v>925</v>
      </c>
      <c r="E90" s="96" t="s">
        <v>142</v>
      </c>
      <c r="F90" s="96" t="s">
        <v>1011</v>
      </c>
      <c r="G90" s="96"/>
      <c r="H90" s="96" t="s">
        <v>1248</v>
      </c>
      <c r="I90" s="96" t="s">
        <v>1073</v>
      </c>
      <c r="J90" s="96"/>
      <c r="K90" s="96"/>
      <c r="L90" s="96"/>
      <c r="M90" s="96"/>
      <c r="N90" s="115"/>
      <c r="O90" s="96"/>
      <c r="P90" s="96"/>
      <c r="Q90" s="96"/>
      <c r="R90" s="116" t="str">
        <f t="shared" si="25"/>
        <v>73</v>
      </c>
      <c r="S90" s="117" t="s">
        <v>517</v>
      </c>
      <c r="T90" s="117" t="str">
        <f>+VLOOKUP(S90,Filtros!$G$8:$H$501,2,FALSE)</f>
        <v>Mantenimiento y Reparación de Equipos y Sistemas Informáticos</v>
      </c>
      <c r="U90" s="118">
        <v>500</v>
      </c>
      <c r="V90" s="118"/>
      <c r="W90" s="118"/>
      <c r="X90" s="118"/>
      <c r="Y90" s="118">
        <f t="shared" si="26"/>
        <v>500</v>
      </c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20"/>
      <c r="AM90" s="118"/>
      <c r="AN90" s="118"/>
      <c r="AO90" s="118"/>
      <c r="AP90" s="118"/>
      <c r="AQ90" s="118"/>
      <c r="AR90" s="118"/>
      <c r="AS90" s="118"/>
      <c r="AT90" s="118"/>
      <c r="AU90" s="118">
        <f t="shared" si="22"/>
        <v>0</v>
      </c>
      <c r="AV90" s="118"/>
      <c r="AW90" s="118">
        <f t="shared" si="24"/>
        <v>0</v>
      </c>
      <c r="AX90" s="118"/>
      <c r="AY90" s="118"/>
      <c r="AZ90" s="121"/>
    </row>
    <row r="91" spans="1:52" s="122" customFormat="1" ht="79.5" hidden="1" customHeight="1">
      <c r="A91" s="96" t="s">
        <v>943</v>
      </c>
      <c r="B91" s="114"/>
      <c r="C91" s="96" t="s">
        <v>761</v>
      </c>
      <c r="D91" s="96" t="s">
        <v>925</v>
      </c>
      <c r="E91" s="96" t="s">
        <v>142</v>
      </c>
      <c r="F91" s="96" t="s">
        <v>1011</v>
      </c>
      <c r="G91" s="96"/>
      <c r="H91" s="96" t="s">
        <v>1248</v>
      </c>
      <c r="I91" s="96" t="s">
        <v>761</v>
      </c>
      <c r="J91" s="96"/>
      <c r="K91" s="96"/>
      <c r="L91" s="96"/>
      <c r="M91" s="96"/>
      <c r="N91" s="115"/>
      <c r="O91" s="96"/>
      <c r="P91" s="96"/>
      <c r="Q91" s="96"/>
      <c r="R91" s="116" t="str">
        <f t="shared" si="25"/>
        <v>73</v>
      </c>
      <c r="S91" s="117" t="s">
        <v>521</v>
      </c>
      <c r="T91" s="117" t="str">
        <f>+VLOOKUP(S91,Filtros!$G$8:$H$501,2,FALSE)</f>
        <v>Materiales de Oficina</v>
      </c>
      <c r="U91" s="118">
        <v>1000</v>
      </c>
      <c r="V91" s="118"/>
      <c r="W91" s="118"/>
      <c r="X91" s="118"/>
      <c r="Y91" s="118">
        <f t="shared" si="26"/>
        <v>1000</v>
      </c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20"/>
      <c r="AM91" s="118"/>
      <c r="AN91" s="118"/>
      <c r="AO91" s="118"/>
      <c r="AP91" s="118"/>
      <c r="AQ91" s="118"/>
      <c r="AR91" s="118"/>
      <c r="AS91" s="118"/>
      <c r="AT91" s="118"/>
      <c r="AU91" s="118">
        <f t="shared" si="22"/>
        <v>0</v>
      </c>
      <c r="AV91" s="118"/>
      <c r="AW91" s="118">
        <f t="shared" si="24"/>
        <v>0</v>
      </c>
      <c r="AX91" s="118"/>
      <c r="AY91" s="118"/>
      <c r="AZ91" s="121"/>
    </row>
    <row r="92" spans="1:52" s="122" customFormat="1" ht="79.5" hidden="1" customHeight="1">
      <c r="A92" s="96" t="s">
        <v>943</v>
      </c>
      <c r="B92" s="114"/>
      <c r="C92" s="96" t="s">
        <v>1074</v>
      </c>
      <c r="D92" s="96" t="s">
        <v>925</v>
      </c>
      <c r="E92" s="96" t="s">
        <v>142</v>
      </c>
      <c r="F92" s="96" t="s">
        <v>1011</v>
      </c>
      <c r="G92" s="96"/>
      <c r="H92" s="96" t="s">
        <v>1248</v>
      </c>
      <c r="I92" s="96" t="s">
        <v>1074</v>
      </c>
      <c r="J92" s="96"/>
      <c r="K92" s="96"/>
      <c r="L92" s="96"/>
      <c r="M92" s="96"/>
      <c r="N92" s="115"/>
      <c r="O92" s="96"/>
      <c r="P92" s="96"/>
      <c r="Q92" s="96"/>
      <c r="R92" s="116" t="str">
        <f t="shared" si="25"/>
        <v>73</v>
      </c>
      <c r="S92" s="117" t="s">
        <v>523</v>
      </c>
      <c r="T92" s="117" t="str">
        <f>+VLOOKUP(S92,Filtros!$G$8:$H$501,2,FALSE)</f>
        <v>Materiales de Impresión, Fotografía, Reproducción y Publicaciones</v>
      </c>
      <c r="U92" s="118">
        <v>1500</v>
      </c>
      <c r="V92" s="118"/>
      <c r="W92" s="118"/>
      <c r="X92" s="118"/>
      <c r="Y92" s="118">
        <f t="shared" si="26"/>
        <v>1500</v>
      </c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20"/>
      <c r="AM92" s="118"/>
      <c r="AN92" s="118"/>
      <c r="AO92" s="118"/>
      <c r="AP92" s="118"/>
      <c r="AQ92" s="118"/>
      <c r="AR92" s="118"/>
      <c r="AS92" s="118"/>
      <c r="AT92" s="118"/>
      <c r="AU92" s="118">
        <f t="shared" si="22"/>
        <v>0</v>
      </c>
      <c r="AV92" s="118"/>
      <c r="AW92" s="118">
        <f t="shared" si="24"/>
        <v>0</v>
      </c>
      <c r="AX92" s="118"/>
      <c r="AY92" s="118"/>
      <c r="AZ92" s="121"/>
    </row>
    <row r="93" spans="1:52" s="122" customFormat="1" ht="102" hidden="1" customHeight="1">
      <c r="A93" s="96" t="s">
        <v>943</v>
      </c>
      <c r="B93" s="114"/>
      <c r="C93" s="96" t="s">
        <v>1064</v>
      </c>
      <c r="D93" s="96" t="s">
        <v>925</v>
      </c>
      <c r="E93" s="96" t="s">
        <v>130</v>
      </c>
      <c r="F93" s="96" t="s">
        <v>945</v>
      </c>
      <c r="G93" s="96"/>
      <c r="H93" s="96" t="s">
        <v>1248</v>
      </c>
      <c r="I93" s="96" t="s">
        <v>1064</v>
      </c>
      <c r="J93" s="96"/>
      <c r="K93" s="96"/>
      <c r="L93" s="96"/>
      <c r="M93" s="96"/>
      <c r="N93" s="115"/>
      <c r="O93" s="96"/>
      <c r="P93" s="96"/>
      <c r="Q93" s="96"/>
      <c r="R93" s="116" t="str">
        <f t="shared" si="25"/>
        <v>73</v>
      </c>
      <c r="S93" s="117" t="s">
        <v>527</v>
      </c>
      <c r="T93" s="117" t="str">
        <f>+VLOOKUP(S93,Filtros!$G$8:$H$501,2,FALSE)</f>
        <v>Insumos,   Materiales   y   Suministros   para   Construcción,   Electricidad,   Plomería,   Carpintería,   Señalización   Vial,
Navegación, Contra Incendios y Placas</v>
      </c>
      <c r="U93" s="118">
        <v>20000</v>
      </c>
      <c r="V93" s="118"/>
      <c r="W93" s="118"/>
      <c r="X93" s="118"/>
      <c r="Y93" s="118">
        <f t="shared" si="26"/>
        <v>20000</v>
      </c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20"/>
      <c r="AM93" s="118"/>
      <c r="AN93" s="118"/>
      <c r="AO93" s="118"/>
      <c r="AP93" s="118"/>
      <c r="AQ93" s="118"/>
      <c r="AR93" s="118"/>
      <c r="AS93" s="118"/>
      <c r="AT93" s="118"/>
      <c r="AU93" s="118">
        <f t="shared" si="22"/>
        <v>0</v>
      </c>
      <c r="AV93" s="118"/>
      <c r="AW93" s="118">
        <f t="shared" si="24"/>
        <v>0</v>
      </c>
      <c r="AX93" s="118"/>
      <c r="AY93" s="118"/>
      <c r="AZ93" s="121"/>
    </row>
    <row r="94" spans="1:52" s="122" customFormat="1" ht="79.5" hidden="1" customHeight="1">
      <c r="A94" s="96" t="s">
        <v>943</v>
      </c>
      <c r="B94" s="114"/>
      <c r="C94" s="96" t="s">
        <v>793</v>
      </c>
      <c r="D94" s="96" t="s">
        <v>925</v>
      </c>
      <c r="E94" s="96" t="s">
        <v>142</v>
      </c>
      <c r="F94" s="96" t="s">
        <v>1011</v>
      </c>
      <c r="G94" s="96"/>
      <c r="H94" s="96" t="s">
        <v>1248</v>
      </c>
      <c r="I94" s="96" t="s">
        <v>793</v>
      </c>
      <c r="J94" s="96"/>
      <c r="K94" s="96"/>
      <c r="L94" s="96"/>
      <c r="M94" s="96"/>
      <c r="N94" s="115"/>
      <c r="O94" s="96"/>
      <c r="P94" s="96"/>
      <c r="Q94" s="96"/>
      <c r="R94" s="116" t="str">
        <f t="shared" si="25"/>
        <v>84</v>
      </c>
      <c r="S94" s="117" t="s">
        <v>588</v>
      </c>
      <c r="T94" s="117" t="str">
        <f>+VLOOKUP(S94,Filtros!$G$8:$H$501,2,FALSE)</f>
        <v>Mobiliarios</v>
      </c>
      <c r="U94" s="118">
        <v>1000</v>
      </c>
      <c r="V94" s="118"/>
      <c r="W94" s="118"/>
      <c r="X94" s="118"/>
      <c r="Y94" s="118">
        <f t="shared" si="26"/>
        <v>1000</v>
      </c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20"/>
      <c r="AM94" s="118"/>
      <c r="AN94" s="118"/>
      <c r="AO94" s="118"/>
      <c r="AP94" s="118"/>
      <c r="AQ94" s="118"/>
      <c r="AR94" s="118"/>
      <c r="AS94" s="118"/>
      <c r="AT94" s="118"/>
      <c r="AU94" s="118">
        <f t="shared" si="22"/>
        <v>0</v>
      </c>
      <c r="AV94" s="118"/>
      <c r="AW94" s="118">
        <f t="shared" si="24"/>
        <v>0</v>
      </c>
      <c r="AX94" s="118"/>
      <c r="AY94" s="118"/>
      <c r="AZ94" s="121"/>
    </row>
    <row r="95" spans="1:52" s="122" customFormat="1" ht="79.5" hidden="1" customHeight="1">
      <c r="A95" s="96" t="s">
        <v>943</v>
      </c>
      <c r="B95" s="114"/>
      <c r="C95" s="96" t="s">
        <v>794</v>
      </c>
      <c r="D95" s="96" t="s">
        <v>925</v>
      </c>
      <c r="E95" s="96" t="s">
        <v>142</v>
      </c>
      <c r="F95" s="96" t="s">
        <v>1011</v>
      </c>
      <c r="G95" s="96"/>
      <c r="H95" s="96" t="s">
        <v>1248</v>
      </c>
      <c r="I95" s="96" t="s">
        <v>794</v>
      </c>
      <c r="J95" s="96"/>
      <c r="K95" s="96"/>
      <c r="L95" s="96"/>
      <c r="M95" s="96"/>
      <c r="N95" s="115"/>
      <c r="O95" s="96"/>
      <c r="P95" s="96"/>
      <c r="Q95" s="96"/>
      <c r="R95" s="116" t="str">
        <f t="shared" si="25"/>
        <v>84</v>
      </c>
      <c r="S95" s="117" t="s">
        <v>589</v>
      </c>
      <c r="T95" s="117" t="str">
        <f>+VLOOKUP(S95,Filtros!$G$8:$H$501,2,FALSE)</f>
        <v>Maquinarias y Equipos</v>
      </c>
      <c r="U95" s="118">
        <v>15000</v>
      </c>
      <c r="V95" s="118"/>
      <c r="W95" s="118"/>
      <c r="X95" s="118"/>
      <c r="Y95" s="118">
        <f t="shared" si="26"/>
        <v>15000</v>
      </c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20"/>
      <c r="AM95" s="118"/>
      <c r="AN95" s="118"/>
      <c r="AO95" s="118"/>
      <c r="AP95" s="118"/>
      <c r="AQ95" s="118"/>
      <c r="AR95" s="118"/>
      <c r="AS95" s="118"/>
      <c r="AT95" s="118"/>
      <c r="AU95" s="118">
        <f t="shared" si="22"/>
        <v>0</v>
      </c>
      <c r="AV95" s="118"/>
      <c r="AW95" s="118">
        <f t="shared" si="24"/>
        <v>0</v>
      </c>
      <c r="AX95" s="118"/>
      <c r="AY95" s="118"/>
      <c r="AZ95" s="121"/>
    </row>
    <row r="96" spans="1:52" s="122" customFormat="1" ht="79.5" hidden="1" customHeight="1">
      <c r="A96" s="96" t="s">
        <v>943</v>
      </c>
      <c r="B96" s="114"/>
      <c r="C96" s="96" t="s">
        <v>1075</v>
      </c>
      <c r="D96" s="96" t="s">
        <v>925</v>
      </c>
      <c r="E96" s="96" t="s">
        <v>142</v>
      </c>
      <c r="F96" s="96" t="s">
        <v>1011</v>
      </c>
      <c r="G96" s="96"/>
      <c r="H96" s="96" t="s">
        <v>1248</v>
      </c>
      <c r="I96" s="96" t="s">
        <v>1166</v>
      </c>
      <c r="J96" s="96"/>
      <c r="K96" s="96" t="s">
        <v>94</v>
      </c>
      <c r="L96" s="96"/>
      <c r="M96" s="96"/>
      <c r="N96" s="115"/>
      <c r="O96" s="96"/>
      <c r="P96" s="96"/>
      <c r="Q96" s="96"/>
      <c r="R96" s="116" t="str">
        <f t="shared" si="25"/>
        <v>84</v>
      </c>
      <c r="S96" s="117" t="s">
        <v>592</v>
      </c>
      <c r="T96" s="117" t="str">
        <f>+VLOOKUP(S96,Filtros!$G$8:$H$501,2,FALSE)</f>
        <v>Equipos, Sistemas y Paquetes Informáticos</v>
      </c>
      <c r="U96" s="118">
        <v>16000</v>
      </c>
      <c r="V96" s="118"/>
      <c r="W96" s="118">
        <v>12771</v>
      </c>
      <c r="X96" s="118"/>
      <c r="Y96" s="118">
        <f t="shared" si="26"/>
        <v>3229</v>
      </c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20"/>
      <c r="AM96" s="118"/>
      <c r="AN96" s="118"/>
      <c r="AO96" s="118"/>
      <c r="AP96" s="118"/>
      <c r="AQ96" s="118"/>
      <c r="AR96" s="118"/>
      <c r="AS96" s="118"/>
      <c r="AT96" s="118"/>
      <c r="AU96" s="118">
        <f t="shared" si="22"/>
        <v>0</v>
      </c>
      <c r="AV96" s="118"/>
      <c r="AW96" s="118">
        <f t="shared" si="24"/>
        <v>0</v>
      </c>
      <c r="AX96" s="118"/>
      <c r="AY96" s="118"/>
      <c r="AZ96" s="121"/>
    </row>
    <row r="97" spans="1:52" s="122" customFormat="1" ht="90" hidden="1" customHeight="1">
      <c r="A97" s="96" t="s">
        <v>947</v>
      </c>
      <c r="B97" s="114"/>
      <c r="C97" s="96" t="s">
        <v>1076</v>
      </c>
      <c r="D97" s="96" t="s">
        <v>925</v>
      </c>
      <c r="E97" s="96" t="s">
        <v>142</v>
      </c>
      <c r="F97" s="96" t="s">
        <v>1011</v>
      </c>
      <c r="G97" s="96"/>
      <c r="H97" s="96"/>
      <c r="I97" s="96" t="s">
        <v>1076</v>
      </c>
      <c r="J97" s="96"/>
      <c r="K97" s="96"/>
      <c r="L97" s="96"/>
      <c r="M97" s="96"/>
      <c r="N97" s="115"/>
      <c r="O97" s="96"/>
      <c r="P97" s="96"/>
      <c r="Q97" s="96"/>
      <c r="R97" s="116" t="str">
        <f t="shared" si="25"/>
        <v>73</v>
      </c>
      <c r="S97" s="117" t="s">
        <v>453</v>
      </c>
      <c r="T97" s="117" t="str">
        <f>+VLOOKUP(S97,Filtros!$G$8:$H$501,2,FALSE)</f>
        <v>Servicios de Aseo, Lavado de Vestimenta de Trabajo, Fumigación, Desinfección,  Limpieza de Instalaciones, manejo
de desechos contaminados, recuperación y clasificación de materiales reciclables.</v>
      </c>
      <c r="U97" s="118">
        <v>8000</v>
      </c>
      <c r="V97" s="118"/>
      <c r="W97" s="118"/>
      <c r="X97" s="118"/>
      <c r="Y97" s="118">
        <f t="shared" si="26"/>
        <v>8000</v>
      </c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20"/>
      <c r="AM97" s="118"/>
      <c r="AN97" s="118"/>
      <c r="AO97" s="118"/>
      <c r="AP97" s="118"/>
      <c r="AQ97" s="118"/>
      <c r="AR97" s="118"/>
      <c r="AS97" s="118"/>
      <c r="AT97" s="118"/>
      <c r="AU97" s="118">
        <f t="shared" si="22"/>
        <v>0</v>
      </c>
      <c r="AV97" s="118"/>
      <c r="AW97" s="118">
        <f t="shared" si="24"/>
        <v>0</v>
      </c>
      <c r="AX97" s="118"/>
      <c r="AY97" s="118"/>
      <c r="AZ97" s="121"/>
    </row>
    <row r="98" spans="1:52" s="122" customFormat="1" ht="79.5" hidden="1" customHeight="1">
      <c r="A98" s="96" t="s">
        <v>947</v>
      </c>
      <c r="B98" s="114"/>
      <c r="C98" s="96" t="s">
        <v>737</v>
      </c>
      <c r="D98" s="96" t="s">
        <v>925</v>
      </c>
      <c r="E98" s="96" t="s">
        <v>142</v>
      </c>
      <c r="F98" s="96" t="s">
        <v>1011</v>
      </c>
      <c r="G98" s="96"/>
      <c r="H98" s="96"/>
      <c r="I98" s="96" t="s">
        <v>737</v>
      </c>
      <c r="J98" s="96"/>
      <c r="K98" s="96"/>
      <c r="L98" s="96"/>
      <c r="M98" s="96"/>
      <c r="N98" s="115"/>
      <c r="O98" s="96"/>
      <c r="P98" s="96"/>
      <c r="Q98" s="96"/>
      <c r="R98" s="116" t="str">
        <f t="shared" si="25"/>
        <v>73</v>
      </c>
      <c r="S98" s="117" t="s">
        <v>499</v>
      </c>
      <c r="T98" s="117" t="str">
        <f>+VLOOKUP(S98,Filtros!$G$8:$H$501,2,FALSE)</f>
        <v>Maquinarias y Equipos (Arrendamiento)</v>
      </c>
      <c r="U98" s="118">
        <v>5000</v>
      </c>
      <c r="V98" s="118"/>
      <c r="W98" s="118"/>
      <c r="X98" s="118"/>
      <c r="Y98" s="118">
        <f t="shared" si="26"/>
        <v>5000</v>
      </c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20"/>
      <c r="AM98" s="118"/>
      <c r="AN98" s="118"/>
      <c r="AO98" s="118"/>
      <c r="AP98" s="118"/>
      <c r="AQ98" s="118"/>
      <c r="AR98" s="118"/>
      <c r="AS98" s="118"/>
      <c r="AT98" s="118"/>
      <c r="AU98" s="118">
        <f t="shared" si="22"/>
        <v>0</v>
      </c>
      <c r="AV98" s="118"/>
      <c r="AW98" s="118">
        <f t="shared" si="24"/>
        <v>0</v>
      </c>
      <c r="AX98" s="118"/>
      <c r="AY98" s="118"/>
      <c r="AZ98" s="121"/>
    </row>
    <row r="99" spans="1:52" s="122" customFormat="1" ht="79.5" hidden="1" customHeight="1">
      <c r="A99" s="96" t="s">
        <v>947</v>
      </c>
      <c r="B99" s="114"/>
      <c r="C99" s="96" t="s">
        <v>1077</v>
      </c>
      <c r="D99" s="96" t="s">
        <v>925</v>
      </c>
      <c r="E99" s="96" t="s">
        <v>142</v>
      </c>
      <c r="F99" s="96" t="s">
        <v>1011</v>
      </c>
      <c r="G99" s="96"/>
      <c r="H99" s="96"/>
      <c r="I99" s="96" t="s">
        <v>1077</v>
      </c>
      <c r="J99" s="96"/>
      <c r="K99" s="96"/>
      <c r="L99" s="96"/>
      <c r="M99" s="96"/>
      <c r="N99" s="115"/>
      <c r="O99" s="96"/>
      <c r="P99" s="96"/>
      <c r="Q99" s="96"/>
      <c r="R99" s="116" t="str">
        <f t="shared" si="25"/>
        <v>73</v>
      </c>
      <c r="S99" s="117" t="s">
        <v>500</v>
      </c>
      <c r="T99" s="117" t="str">
        <f>+VLOOKUP(S99,Filtros!$G$8:$H$501,2,FALSE)</f>
        <v>Vehículos (Arrendamiento)</v>
      </c>
      <c r="U99" s="118">
        <v>25727.46</v>
      </c>
      <c r="V99" s="118"/>
      <c r="W99" s="118"/>
      <c r="X99" s="118"/>
      <c r="Y99" s="118">
        <f t="shared" si="26"/>
        <v>25727.46</v>
      </c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20"/>
      <c r="AM99" s="118"/>
      <c r="AN99" s="118"/>
      <c r="AO99" s="118"/>
      <c r="AP99" s="118"/>
      <c r="AQ99" s="118"/>
      <c r="AR99" s="118"/>
      <c r="AS99" s="118"/>
      <c r="AT99" s="118"/>
      <c r="AU99" s="118">
        <f t="shared" si="22"/>
        <v>0</v>
      </c>
      <c r="AV99" s="118"/>
      <c r="AW99" s="118">
        <f t="shared" si="24"/>
        <v>0</v>
      </c>
      <c r="AX99" s="118"/>
      <c r="AY99" s="118"/>
      <c r="AZ99" s="121"/>
    </row>
    <row r="100" spans="1:52" s="122" customFormat="1" ht="79.5" hidden="1" customHeight="1">
      <c r="A100" s="96" t="s">
        <v>947</v>
      </c>
      <c r="B100" s="114"/>
      <c r="C100" s="96" t="s">
        <v>749</v>
      </c>
      <c r="D100" s="96" t="s">
        <v>925</v>
      </c>
      <c r="E100" s="96" t="s">
        <v>142</v>
      </c>
      <c r="F100" s="96" t="s">
        <v>1011</v>
      </c>
      <c r="G100" s="96"/>
      <c r="H100" s="96"/>
      <c r="I100" s="96" t="s">
        <v>749</v>
      </c>
      <c r="J100" s="96"/>
      <c r="K100" s="96"/>
      <c r="L100" s="96"/>
      <c r="M100" s="96"/>
      <c r="N100" s="115"/>
      <c r="O100" s="96"/>
      <c r="P100" s="96"/>
      <c r="Q100" s="96"/>
      <c r="R100" s="116" t="str">
        <f t="shared" si="25"/>
        <v>73</v>
      </c>
      <c r="S100" s="117" t="s">
        <v>510</v>
      </c>
      <c r="T100" s="117" t="str">
        <f>+VLOOKUP(S100,Filtros!$G$8:$H$501,2,FALSE)</f>
        <v>Investigaciones Profesionales y Análisis de Laboratorio</v>
      </c>
      <c r="U100" s="118">
        <v>3000</v>
      </c>
      <c r="V100" s="118"/>
      <c r="W100" s="118"/>
      <c r="X100" s="118"/>
      <c r="Y100" s="118">
        <f t="shared" si="26"/>
        <v>3000</v>
      </c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20"/>
      <c r="AM100" s="118"/>
      <c r="AN100" s="118"/>
      <c r="AO100" s="118"/>
      <c r="AP100" s="118"/>
      <c r="AQ100" s="118"/>
      <c r="AR100" s="118"/>
      <c r="AS100" s="118"/>
      <c r="AT100" s="118"/>
      <c r="AU100" s="118">
        <f t="shared" si="22"/>
        <v>0</v>
      </c>
      <c r="AV100" s="118"/>
      <c r="AW100" s="118">
        <f t="shared" si="24"/>
        <v>0</v>
      </c>
      <c r="AX100" s="118"/>
      <c r="AY100" s="118"/>
      <c r="AZ100" s="121"/>
    </row>
    <row r="101" spans="1:52" s="122" customFormat="1" ht="79.5" hidden="1" customHeight="1">
      <c r="A101" s="96" t="s">
        <v>947</v>
      </c>
      <c r="B101" s="114"/>
      <c r="C101" s="96" t="s">
        <v>752</v>
      </c>
      <c r="D101" s="96" t="s">
        <v>925</v>
      </c>
      <c r="E101" s="96" t="s">
        <v>142</v>
      </c>
      <c r="F101" s="96" t="s">
        <v>1011</v>
      </c>
      <c r="G101" s="96"/>
      <c r="H101" s="96"/>
      <c r="I101" s="96" t="s">
        <v>752</v>
      </c>
      <c r="J101" s="96"/>
      <c r="K101" s="96"/>
      <c r="L101" s="96"/>
      <c r="M101" s="96"/>
      <c r="N101" s="115"/>
      <c r="O101" s="96"/>
      <c r="P101" s="96"/>
      <c r="Q101" s="96"/>
      <c r="R101" s="116" t="str">
        <f t="shared" si="25"/>
        <v>73</v>
      </c>
      <c r="S101" s="117" t="s">
        <v>512</v>
      </c>
      <c r="T101" s="117" t="str">
        <f>+VLOOKUP(S101,Filtros!$G$8:$H$501,2,FALSE)</f>
        <v>Capacitación a Servidores Públicos</v>
      </c>
      <c r="U101" s="118">
        <v>500</v>
      </c>
      <c r="V101" s="118"/>
      <c r="W101" s="118"/>
      <c r="X101" s="118"/>
      <c r="Y101" s="118">
        <f t="shared" si="26"/>
        <v>500</v>
      </c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20"/>
      <c r="AM101" s="118"/>
      <c r="AN101" s="118"/>
      <c r="AO101" s="118"/>
      <c r="AP101" s="118"/>
      <c r="AQ101" s="118"/>
      <c r="AR101" s="118"/>
      <c r="AS101" s="118"/>
      <c r="AT101" s="118"/>
      <c r="AU101" s="118">
        <f t="shared" si="22"/>
        <v>0</v>
      </c>
      <c r="AV101" s="118"/>
      <c r="AW101" s="118">
        <f t="shared" si="24"/>
        <v>0</v>
      </c>
      <c r="AX101" s="118"/>
      <c r="AY101" s="118"/>
      <c r="AZ101" s="121"/>
    </row>
    <row r="102" spans="1:52" s="122" customFormat="1" ht="79.5" hidden="1" customHeight="1">
      <c r="A102" s="96" t="s">
        <v>947</v>
      </c>
      <c r="B102" s="114"/>
      <c r="C102" s="96" t="s">
        <v>1024</v>
      </c>
      <c r="D102" s="96" t="s">
        <v>925</v>
      </c>
      <c r="E102" s="96" t="s">
        <v>142</v>
      </c>
      <c r="F102" s="96" t="s">
        <v>1011</v>
      </c>
      <c r="G102" s="96"/>
      <c r="H102" s="96"/>
      <c r="I102" s="96" t="s">
        <v>1024</v>
      </c>
      <c r="J102" s="96"/>
      <c r="K102" s="96"/>
      <c r="L102" s="96"/>
      <c r="M102" s="96"/>
      <c r="N102" s="115"/>
      <c r="O102" s="96"/>
      <c r="P102" s="96"/>
      <c r="Q102" s="96"/>
      <c r="R102" s="116" t="str">
        <f t="shared" si="25"/>
        <v>73</v>
      </c>
      <c r="S102" s="117" t="s">
        <v>519</v>
      </c>
      <c r="T102" s="117" t="str">
        <f>+VLOOKUP(S102,Filtros!$G$8:$H$501,2,FALSE)</f>
        <v>Vestuario,  Lencería,  Prendas  de  Protección  y Accesorios  para  uniformes  del  personal  de  Protección,  Vigilancia  y
Seguridad.</v>
      </c>
      <c r="U102" s="118">
        <v>3000</v>
      </c>
      <c r="V102" s="118"/>
      <c r="W102" s="118"/>
      <c r="X102" s="118"/>
      <c r="Y102" s="118">
        <f t="shared" si="26"/>
        <v>3000</v>
      </c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20"/>
      <c r="AM102" s="118"/>
      <c r="AN102" s="118"/>
      <c r="AO102" s="118"/>
      <c r="AP102" s="118"/>
      <c r="AQ102" s="118"/>
      <c r="AR102" s="118"/>
      <c r="AS102" s="118"/>
      <c r="AT102" s="118"/>
      <c r="AU102" s="118">
        <f t="shared" si="22"/>
        <v>0</v>
      </c>
      <c r="AV102" s="118"/>
      <c r="AW102" s="118">
        <f t="shared" si="24"/>
        <v>0</v>
      </c>
      <c r="AX102" s="118"/>
      <c r="AY102" s="118"/>
      <c r="AZ102" s="121"/>
    </row>
    <row r="103" spans="1:52" s="122" customFormat="1" ht="87.75" hidden="1" customHeight="1">
      <c r="A103" s="127" t="s">
        <v>947</v>
      </c>
      <c r="B103" s="128"/>
      <c r="C103" s="127" t="s">
        <v>762</v>
      </c>
      <c r="D103" s="127" t="s">
        <v>925</v>
      </c>
      <c r="E103" s="156" t="s">
        <v>130</v>
      </c>
      <c r="F103" s="156"/>
      <c r="G103" s="156"/>
      <c r="H103" s="156"/>
      <c r="I103" s="96" t="s">
        <v>1212</v>
      </c>
      <c r="J103" s="96"/>
      <c r="K103" s="96" t="s">
        <v>94</v>
      </c>
      <c r="L103" s="96"/>
      <c r="M103" s="96"/>
      <c r="N103" s="115"/>
      <c r="O103" s="96" t="s">
        <v>117</v>
      </c>
      <c r="P103" s="96"/>
      <c r="Q103" s="96"/>
      <c r="R103" s="116" t="str">
        <f t="shared" si="25"/>
        <v>73</v>
      </c>
      <c r="S103" s="117" t="s">
        <v>522</v>
      </c>
      <c r="T103" s="117" t="str">
        <f>+VLOOKUP(S103,Filtros!$G$8:$H$501,2,FALSE)</f>
        <v>Materiales de Aseo</v>
      </c>
      <c r="U103" s="118">
        <v>10000</v>
      </c>
      <c r="V103" s="118"/>
      <c r="W103" s="118">
        <v>5500</v>
      </c>
      <c r="X103" s="118"/>
      <c r="Y103" s="118">
        <f t="shared" si="26"/>
        <v>4500</v>
      </c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20"/>
      <c r="AM103" s="118"/>
      <c r="AN103" s="118"/>
      <c r="AO103" s="118"/>
      <c r="AP103" s="118"/>
      <c r="AQ103" s="118"/>
      <c r="AR103" s="118"/>
      <c r="AS103" s="118"/>
      <c r="AT103" s="118"/>
      <c r="AU103" s="118">
        <f t="shared" si="22"/>
        <v>0</v>
      </c>
      <c r="AV103" s="118"/>
      <c r="AW103" s="118">
        <f t="shared" si="24"/>
        <v>0</v>
      </c>
      <c r="AX103" s="118"/>
      <c r="AY103" s="118"/>
      <c r="AZ103" s="121"/>
    </row>
    <row r="104" spans="1:52" s="122" customFormat="1" ht="68.25" hidden="1" customHeight="1">
      <c r="A104" s="123"/>
      <c r="B104" s="129"/>
      <c r="C104" s="123"/>
      <c r="D104" s="123"/>
      <c r="E104" s="157"/>
      <c r="F104" s="157"/>
      <c r="G104" s="158"/>
      <c r="H104" s="158"/>
      <c r="I104" s="96" t="s">
        <v>1213</v>
      </c>
      <c r="J104" s="96"/>
      <c r="K104" s="96" t="s">
        <v>94</v>
      </c>
      <c r="L104" s="96"/>
      <c r="M104" s="96"/>
      <c r="N104" s="115"/>
      <c r="O104" s="96" t="s">
        <v>117</v>
      </c>
      <c r="P104" s="96"/>
      <c r="Q104" s="96"/>
      <c r="R104" s="116" t="str">
        <f t="shared" si="25"/>
        <v>73</v>
      </c>
      <c r="S104" s="117" t="s">
        <v>522</v>
      </c>
      <c r="T104" s="117" t="str">
        <f>+VLOOKUP(S104,Filtros!$G$8:$H$501,2,FALSE)</f>
        <v>Materiales de Aseo</v>
      </c>
      <c r="U104" s="118">
        <f>Y103</f>
        <v>4500</v>
      </c>
      <c r="V104" s="118"/>
      <c r="W104" s="118">
        <v>2500</v>
      </c>
      <c r="X104" s="118"/>
      <c r="Y104" s="118">
        <f t="shared" si="26"/>
        <v>2000</v>
      </c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20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21"/>
    </row>
    <row r="105" spans="1:52" s="122" customFormat="1" ht="85.5" hidden="1" customHeight="1">
      <c r="A105" s="138"/>
      <c r="B105" s="126"/>
      <c r="C105" s="125"/>
      <c r="D105" s="125"/>
      <c r="E105" s="158"/>
      <c r="F105" s="158"/>
      <c r="G105" s="125"/>
      <c r="H105" s="125"/>
      <c r="I105" s="96" t="s">
        <v>1265</v>
      </c>
      <c r="J105" s="96"/>
      <c r="K105" s="96"/>
      <c r="L105" s="96"/>
      <c r="M105" s="96"/>
      <c r="N105" s="115"/>
      <c r="O105" s="96"/>
      <c r="P105" s="96"/>
      <c r="Q105" s="96"/>
      <c r="R105" s="116"/>
      <c r="S105" s="117"/>
      <c r="T105" s="117"/>
      <c r="U105" s="118">
        <v>4663.8599999999997</v>
      </c>
      <c r="V105" s="118"/>
      <c r="W105" s="118"/>
      <c r="X105" s="118"/>
      <c r="Y105" s="118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20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21"/>
    </row>
    <row r="106" spans="1:52" s="122" customFormat="1" ht="79.5" hidden="1" customHeight="1">
      <c r="A106" s="96" t="s">
        <v>947</v>
      </c>
      <c r="B106" s="114"/>
      <c r="C106" s="96" t="s">
        <v>763</v>
      </c>
      <c r="D106" s="96" t="s">
        <v>925</v>
      </c>
      <c r="E106" s="96" t="s">
        <v>142</v>
      </c>
      <c r="F106" s="96" t="s">
        <v>1011</v>
      </c>
      <c r="G106" s="96"/>
      <c r="H106" s="96"/>
      <c r="I106" s="96" t="s">
        <v>763</v>
      </c>
      <c r="J106" s="96"/>
      <c r="K106" s="96"/>
      <c r="L106" s="96"/>
      <c r="M106" s="96"/>
      <c r="N106" s="115"/>
      <c r="O106" s="96"/>
      <c r="P106" s="96"/>
      <c r="Q106" s="96"/>
      <c r="R106" s="116" t="str">
        <f t="shared" si="25"/>
        <v>73</v>
      </c>
      <c r="S106" s="117" t="s">
        <v>523</v>
      </c>
      <c r="T106" s="117" t="str">
        <f>+VLOOKUP(S106,Filtros!$G$8:$H$501,2,FALSE)</f>
        <v>Materiales de Impresión, Fotografía, Reproducción y Publicaciones</v>
      </c>
      <c r="U106" s="118">
        <v>1000</v>
      </c>
      <c r="V106" s="118"/>
      <c r="W106" s="118"/>
      <c r="X106" s="118"/>
      <c r="Y106" s="118">
        <f t="shared" si="26"/>
        <v>1000</v>
      </c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20"/>
      <c r="AM106" s="118"/>
      <c r="AN106" s="118"/>
      <c r="AO106" s="118"/>
      <c r="AP106" s="118"/>
      <c r="AQ106" s="118"/>
      <c r="AR106" s="118"/>
      <c r="AS106" s="118"/>
      <c r="AT106" s="118"/>
      <c r="AU106" s="118">
        <f t="shared" si="22"/>
        <v>0</v>
      </c>
      <c r="AV106" s="118"/>
      <c r="AW106" s="118">
        <f t="shared" si="24"/>
        <v>0</v>
      </c>
      <c r="AX106" s="118"/>
      <c r="AY106" s="118"/>
      <c r="AZ106" s="121"/>
    </row>
    <row r="107" spans="1:52" s="122" customFormat="1" ht="46.5" hidden="1" customHeight="1">
      <c r="A107" s="127" t="s">
        <v>947</v>
      </c>
      <c r="B107" s="159"/>
      <c r="C107" s="156" t="s">
        <v>1064</v>
      </c>
      <c r="D107" s="156" t="s">
        <v>925</v>
      </c>
      <c r="E107" s="156" t="s">
        <v>142</v>
      </c>
      <c r="F107" s="156" t="s">
        <v>1011</v>
      </c>
      <c r="G107" s="156"/>
      <c r="H107" s="156"/>
      <c r="I107" s="96" t="s">
        <v>1200</v>
      </c>
      <c r="J107" s="96"/>
      <c r="K107" s="96" t="s">
        <v>94</v>
      </c>
      <c r="L107" s="96"/>
      <c r="M107" s="96"/>
      <c r="N107" s="115"/>
      <c r="O107" s="96" t="s">
        <v>117</v>
      </c>
      <c r="P107" s="96"/>
      <c r="Q107" s="96"/>
      <c r="R107" s="116" t="str">
        <f t="shared" si="25"/>
        <v>73</v>
      </c>
      <c r="S107" s="117" t="s">
        <v>527</v>
      </c>
      <c r="T107" s="117" t="str">
        <f>+VLOOKUP(S107,Filtros!$G$8:$H$501,2,FALSE)</f>
        <v>Insumos,   Materiales   y   Suministros   para   Construcción,   Electricidad,   Plomería,   Carpintería,   Señalización   Vial,
Navegación, Contra Incendios y Placas</v>
      </c>
      <c r="U107" s="118">
        <v>15000</v>
      </c>
      <c r="V107" s="118"/>
      <c r="W107" s="118">
        <v>6501.9</v>
      </c>
      <c r="X107" s="118"/>
      <c r="Y107" s="118">
        <f t="shared" si="26"/>
        <v>8498.1</v>
      </c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20"/>
      <c r="AM107" s="118"/>
      <c r="AN107" s="118"/>
      <c r="AO107" s="118"/>
      <c r="AP107" s="118"/>
      <c r="AQ107" s="118"/>
      <c r="AR107" s="118"/>
      <c r="AS107" s="118"/>
      <c r="AT107" s="118"/>
      <c r="AU107" s="118">
        <f t="shared" si="22"/>
        <v>0</v>
      </c>
      <c r="AV107" s="118"/>
      <c r="AW107" s="118">
        <f t="shared" si="24"/>
        <v>0</v>
      </c>
      <c r="AX107" s="118"/>
      <c r="AY107" s="118"/>
      <c r="AZ107" s="121"/>
    </row>
    <row r="108" spans="1:52" s="122" customFormat="1" ht="113.25" hidden="1" customHeight="1">
      <c r="A108" s="123"/>
      <c r="B108" s="160"/>
      <c r="C108" s="158"/>
      <c r="D108" s="158"/>
      <c r="E108" s="158"/>
      <c r="F108" s="158"/>
      <c r="G108" s="158"/>
      <c r="H108" s="158"/>
      <c r="I108" s="96" t="s">
        <v>1201</v>
      </c>
      <c r="J108" s="96"/>
      <c r="K108" s="96" t="s">
        <v>94</v>
      </c>
      <c r="L108" s="96"/>
      <c r="M108" s="96"/>
      <c r="N108" s="115"/>
      <c r="O108" s="96" t="s">
        <v>117</v>
      </c>
      <c r="P108" s="96"/>
      <c r="Q108" s="96"/>
      <c r="R108" s="116" t="str">
        <f t="shared" si="25"/>
        <v>73</v>
      </c>
      <c r="S108" s="117" t="s">
        <v>527</v>
      </c>
      <c r="T108" s="117" t="str">
        <f>+VLOOKUP(S108,Filtros!$G$8:$H$501,2,FALSE)</f>
        <v>Insumos,   Materiales   y   Suministros   para   Construcción,   Electricidad,   Plomería,   Carpintería,   Señalización   Vial,
Navegación, Contra Incendios y Placas</v>
      </c>
      <c r="U108" s="118">
        <f>Y107</f>
        <v>8498.1</v>
      </c>
      <c r="V108" s="118"/>
      <c r="W108" s="118">
        <v>3498.1</v>
      </c>
      <c r="X108" s="118"/>
      <c r="Y108" s="118">
        <f t="shared" si="26"/>
        <v>5000</v>
      </c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20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21"/>
    </row>
    <row r="109" spans="1:52" s="122" customFormat="1" ht="135.75" hidden="1" customHeight="1">
      <c r="A109" s="96" t="s">
        <v>947</v>
      </c>
      <c r="B109" s="114"/>
      <c r="C109" s="96" t="s">
        <v>770</v>
      </c>
      <c r="D109" s="96" t="s">
        <v>925</v>
      </c>
      <c r="E109" s="96" t="s">
        <v>101</v>
      </c>
      <c r="F109" s="96" t="s">
        <v>1019</v>
      </c>
      <c r="G109" s="96"/>
      <c r="H109" s="96"/>
      <c r="I109" s="96" t="s">
        <v>770</v>
      </c>
      <c r="J109" s="96"/>
      <c r="K109" s="96"/>
      <c r="L109" s="96"/>
      <c r="M109" s="96"/>
      <c r="N109" s="115"/>
      <c r="O109" s="96"/>
      <c r="P109" s="96"/>
      <c r="Q109" s="96"/>
      <c r="R109" s="116" t="str">
        <f t="shared" si="25"/>
        <v>73</v>
      </c>
      <c r="S109" s="117" t="s">
        <v>530</v>
      </c>
      <c r="T109" s="117" t="str">
        <f>+VLOOKUP(S109,Filtros!$G$8:$H$501,2,FALSE)</f>
        <v>Suministros para Actividades Agropecuarias, Pesca y Caza</v>
      </c>
      <c r="U109" s="118">
        <v>2000</v>
      </c>
      <c r="V109" s="118"/>
      <c r="W109" s="118"/>
      <c r="X109" s="118"/>
      <c r="Y109" s="118">
        <f t="shared" si="26"/>
        <v>2000</v>
      </c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20"/>
      <c r="AM109" s="118"/>
      <c r="AN109" s="118"/>
      <c r="AO109" s="118"/>
      <c r="AP109" s="118"/>
      <c r="AQ109" s="118"/>
      <c r="AR109" s="118"/>
      <c r="AS109" s="118"/>
      <c r="AT109" s="118"/>
      <c r="AU109" s="118">
        <f t="shared" ref="AU109:AU138" si="27">+Y109*AH109</f>
        <v>0</v>
      </c>
      <c r="AV109" s="118"/>
      <c r="AW109" s="118">
        <f t="shared" si="24"/>
        <v>0</v>
      </c>
      <c r="AX109" s="118"/>
      <c r="AY109" s="118"/>
      <c r="AZ109" s="121"/>
    </row>
    <row r="110" spans="1:52" s="122" customFormat="1" ht="135.75" hidden="1" customHeight="1">
      <c r="A110" s="96" t="s">
        <v>947</v>
      </c>
      <c r="B110" s="114"/>
      <c r="C110" s="96" t="s">
        <v>881</v>
      </c>
      <c r="D110" s="96" t="s">
        <v>925</v>
      </c>
      <c r="E110" s="96" t="s">
        <v>142</v>
      </c>
      <c r="F110" s="96" t="s">
        <v>1019</v>
      </c>
      <c r="G110" s="96"/>
      <c r="H110" s="96"/>
      <c r="I110" s="96" t="s">
        <v>881</v>
      </c>
      <c r="J110" s="96"/>
      <c r="K110" s="96" t="s">
        <v>103</v>
      </c>
      <c r="L110" s="96"/>
      <c r="M110" s="96"/>
      <c r="N110" s="115"/>
      <c r="O110" s="96" t="s">
        <v>117</v>
      </c>
      <c r="P110" s="96"/>
      <c r="Q110" s="96"/>
      <c r="R110" s="116" t="str">
        <f t="shared" si="25"/>
        <v>73</v>
      </c>
      <c r="S110" s="117" t="s">
        <v>548</v>
      </c>
      <c r="T110" s="117" t="str">
        <f>+VLOOKUP(S110,Filtros!$G$8:$H$501,2,FALSE)</f>
        <v>Mobiliarios</v>
      </c>
      <c r="U110" s="118">
        <v>500</v>
      </c>
      <c r="V110" s="118"/>
      <c r="W110" s="118"/>
      <c r="X110" s="118"/>
      <c r="Y110" s="118">
        <f t="shared" si="26"/>
        <v>500</v>
      </c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20">
        <f>+SUM(Z110:AK110)</f>
        <v>0</v>
      </c>
      <c r="AM110" s="118">
        <v>0</v>
      </c>
      <c r="AN110" s="118">
        <v>0</v>
      </c>
      <c r="AO110" s="118">
        <v>0</v>
      </c>
      <c r="AP110" s="118">
        <v>0</v>
      </c>
      <c r="AQ110" s="118">
        <v>0</v>
      </c>
      <c r="AR110" s="118">
        <v>0</v>
      </c>
      <c r="AS110" s="118">
        <v>0</v>
      </c>
      <c r="AT110" s="118">
        <v>0</v>
      </c>
      <c r="AU110" s="118">
        <f t="shared" si="27"/>
        <v>0</v>
      </c>
      <c r="AV110" s="118">
        <v>43</v>
      </c>
      <c r="AW110" s="118">
        <f t="shared" si="24"/>
        <v>0</v>
      </c>
      <c r="AX110" s="118">
        <f>+Z110*AA110</f>
        <v>0</v>
      </c>
      <c r="AY110" s="118">
        <f>SUM(AM110:AX110)</f>
        <v>43</v>
      </c>
      <c r="AZ110" s="121">
        <f>+Y110-AY110</f>
        <v>457</v>
      </c>
    </row>
    <row r="111" spans="1:52" s="122" customFormat="1" ht="135.75" hidden="1" customHeight="1">
      <c r="A111" s="96" t="s">
        <v>947</v>
      </c>
      <c r="B111" s="114"/>
      <c r="C111" s="96" t="s">
        <v>794</v>
      </c>
      <c r="D111" s="96" t="s">
        <v>925</v>
      </c>
      <c r="E111" s="96" t="s">
        <v>142</v>
      </c>
      <c r="F111" s="96" t="s">
        <v>1019</v>
      </c>
      <c r="G111" s="96"/>
      <c r="H111" s="96"/>
      <c r="I111" s="96" t="s">
        <v>794</v>
      </c>
      <c r="J111" s="96"/>
      <c r="K111" s="96"/>
      <c r="L111" s="96"/>
      <c r="M111" s="96"/>
      <c r="N111" s="115"/>
      <c r="O111" s="96"/>
      <c r="P111" s="96"/>
      <c r="Q111" s="96"/>
      <c r="R111" s="116" t="str">
        <f t="shared" si="25"/>
        <v>73</v>
      </c>
      <c r="S111" s="117" t="s">
        <v>549</v>
      </c>
      <c r="T111" s="117" t="str">
        <f>+VLOOKUP(S111,Filtros!$G$8:$H$501,2,FALSE)</f>
        <v>Maquinarias y Equipos</v>
      </c>
      <c r="U111" s="118">
        <v>1000</v>
      </c>
      <c r="V111" s="118"/>
      <c r="W111" s="118"/>
      <c r="X111" s="118"/>
      <c r="Y111" s="118">
        <f t="shared" si="26"/>
        <v>1000</v>
      </c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20"/>
      <c r="AM111" s="118"/>
      <c r="AN111" s="118"/>
      <c r="AO111" s="118"/>
      <c r="AP111" s="118"/>
      <c r="AQ111" s="118"/>
      <c r="AR111" s="118"/>
      <c r="AS111" s="118"/>
      <c r="AT111" s="118"/>
      <c r="AU111" s="118">
        <f t="shared" si="27"/>
        <v>0</v>
      </c>
      <c r="AV111" s="118"/>
      <c r="AW111" s="118">
        <f t="shared" si="24"/>
        <v>0</v>
      </c>
      <c r="AX111" s="118"/>
      <c r="AY111" s="118"/>
      <c r="AZ111" s="121"/>
    </row>
    <row r="112" spans="1:52" s="122" customFormat="1" ht="135.75" hidden="1" customHeight="1">
      <c r="A112" s="96" t="s">
        <v>947</v>
      </c>
      <c r="B112" s="114"/>
      <c r="C112" s="96" t="s">
        <v>882</v>
      </c>
      <c r="D112" s="96" t="s">
        <v>925</v>
      </c>
      <c r="E112" s="96" t="s">
        <v>142</v>
      </c>
      <c r="F112" s="96" t="s">
        <v>1019</v>
      </c>
      <c r="G112" s="96"/>
      <c r="H112" s="96"/>
      <c r="I112" s="96" t="s">
        <v>882</v>
      </c>
      <c r="J112" s="96"/>
      <c r="K112" s="96"/>
      <c r="L112" s="96"/>
      <c r="M112" s="96"/>
      <c r="N112" s="115"/>
      <c r="O112" s="96"/>
      <c r="P112" s="96"/>
      <c r="Q112" s="96"/>
      <c r="R112" s="116" t="str">
        <f t="shared" si="25"/>
        <v>73</v>
      </c>
      <c r="S112" s="117" t="s">
        <v>550</v>
      </c>
      <c r="T112" s="117" t="str">
        <f>+VLOOKUP(S112,Filtros!$G$8:$H$501,2,FALSE)</f>
        <v>Herramientas y equipos menores</v>
      </c>
      <c r="U112" s="118">
        <v>500</v>
      </c>
      <c r="V112" s="118"/>
      <c r="W112" s="118"/>
      <c r="X112" s="118"/>
      <c r="Y112" s="118">
        <f t="shared" si="26"/>
        <v>500</v>
      </c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20"/>
      <c r="AM112" s="118"/>
      <c r="AN112" s="118"/>
      <c r="AO112" s="118"/>
      <c r="AP112" s="118"/>
      <c r="AQ112" s="118"/>
      <c r="AR112" s="118"/>
      <c r="AS112" s="118"/>
      <c r="AT112" s="118"/>
      <c r="AU112" s="118">
        <f t="shared" si="27"/>
        <v>0</v>
      </c>
      <c r="AV112" s="118"/>
      <c r="AW112" s="118">
        <f t="shared" si="24"/>
        <v>0</v>
      </c>
      <c r="AX112" s="118"/>
      <c r="AY112" s="118"/>
      <c r="AZ112" s="121"/>
    </row>
    <row r="113" spans="1:52" s="122" customFormat="1" ht="135.75" hidden="1" customHeight="1">
      <c r="A113" s="96" t="s">
        <v>947</v>
      </c>
      <c r="B113" s="114"/>
      <c r="C113" s="96" t="s">
        <v>881</v>
      </c>
      <c r="D113" s="96" t="s">
        <v>925</v>
      </c>
      <c r="E113" s="96" t="s">
        <v>142</v>
      </c>
      <c r="F113" s="96" t="s">
        <v>1019</v>
      </c>
      <c r="G113" s="96"/>
      <c r="H113" s="96"/>
      <c r="I113" s="96" t="s">
        <v>881</v>
      </c>
      <c r="J113" s="96"/>
      <c r="K113" s="96"/>
      <c r="L113" s="96"/>
      <c r="M113" s="96"/>
      <c r="N113" s="115"/>
      <c r="O113" s="96"/>
      <c r="P113" s="96"/>
      <c r="Q113" s="96"/>
      <c r="R113" s="116" t="str">
        <f t="shared" si="25"/>
        <v>84</v>
      </c>
      <c r="S113" s="117" t="s">
        <v>588</v>
      </c>
      <c r="T113" s="117" t="str">
        <f>+VLOOKUP(S113,Filtros!$G$8:$H$501,2,FALSE)</f>
        <v>Mobiliarios</v>
      </c>
      <c r="U113" s="118">
        <v>5000</v>
      </c>
      <c r="V113" s="118"/>
      <c r="W113" s="118"/>
      <c r="X113" s="118"/>
      <c r="Y113" s="118">
        <f t="shared" si="26"/>
        <v>5000</v>
      </c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20"/>
      <c r="AM113" s="118"/>
      <c r="AN113" s="118"/>
      <c r="AO113" s="118"/>
      <c r="AP113" s="118"/>
      <c r="AQ113" s="118"/>
      <c r="AR113" s="118"/>
      <c r="AS113" s="118"/>
      <c r="AT113" s="118"/>
      <c r="AU113" s="118">
        <f t="shared" si="27"/>
        <v>0</v>
      </c>
      <c r="AV113" s="118"/>
      <c r="AW113" s="118">
        <f t="shared" si="24"/>
        <v>0</v>
      </c>
      <c r="AX113" s="118"/>
      <c r="AY113" s="118"/>
      <c r="AZ113" s="121"/>
    </row>
    <row r="114" spans="1:52" s="122" customFormat="1" ht="135.75" hidden="1" customHeight="1">
      <c r="A114" s="96" t="s">
        <v>947</v>
      </c>
      <c r="B114" s="114"/>
      <c r="C114" s="96" t="s">
        <v>794</v>
      </c>
      <c r="D114" s="96" t="s">
        <v>925</v>
      </c>
      <c r="E114" s="96" t="s">
        <v>142</v>
      </c>
      <c r="F114" s="96" t="s">
        <v>1019</v>
      </c>
      <c r="G114" s="96"/>
      <c r="H114" s="96"/>
      <c r="I114" s="96" t="s">
        <v>794</v>
      </c>
      <c r="J114" s="96"/>
      <c r="K114" s="96"/>
      <c r="L114" s="96"/>
      <c r="M114" s="96"/>
      <c r="N114" s="115"/>
      <c r="O114" s="96"/>
      <c r="P114" s="96"/>
      <c r="Q114" s="96"/>
      <c r="R114" s="116" t="str">
        <f t="shared" si="25"/>
        <v>84</v>
      </c>
      <c r="S114" s="117" t="s">
        <v>590</v>
      </c>
      <c r="T114" s="117" t="str">
        <f>+VLOOKUP(S114,Filtros!$G$8:$H$501,2,FALSE)</f>
        <v>Vehículos</v>
      </c>
      <c r="U114" s="118">
        <v>10000</v>
      </c>
      <c r="V114" s="118"/>
      <c r="W114" s="118"/>
      <c r="X114" s="118"/>
      <c r="Y114" s="118">
        <f t="shared" si="26"/>
        <v>10000</v>
      </c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20"/>
      <c r="AM114" s="118"/>
      <c r="AN114" s="118"/>
      <c r="AO114" s="118"/>
      <c r="AP114" s="118"/>
      <c r="AQ114" s="118"/>
      <c r="AR114" s="118"/>
      <c r="AS114" s="118"/>
      <c r="AT114" s="118"/>
      <c r="AU114" s="118">
        <f t="shared" si="27"/>
        <v>0</v>
      </c>
      <c r="AV114" s="118"/>
      <c r="AW114" s="118">
        <f t="shared" ref="AW114:AW138" si="28">+Y114*Z114</f>
        <v>0</v>
      </c>
      <c r="AX114" s="118"/>
      <c r="AY114" s="118"/>
      <c r="AZ114" s="121"/>
    </row>
    <row r="115" spans="1:52" s="122" customFormat="1" ht="135.75" hidden="1" customHeight="1">
      <c r="A115" s="96" t="s">
        <v>947</v>
      </c>
      <c r="B115" s="114"/>
      <c r="C115" s="96" t="s">
        <v>1078</v>
      </c>
      <c r="D115" s="96" t="s">
        <v>925</v>
      </c>
      <c r="E115" s="96" t="s">
        <v>142</v>
      </c>
      <c r="F115" s="96" t="s">
        <v>1019</v>
      </c>
      <c r="G115" s="96"/>
      <c r="H115" s="96"/>
      <c r="I115" s="96" t="s">
        <v>1078</v>
      </c>
      <c r="J115" s="96"/>
      <c r="K115" s="96"/>
      <c r="L115" s="96"/>
      <c r="M115" s="96"/>
      <c r="N115" s="115"/>
      <c r="O115" s="96"/>
      <c r="P115" s="96"/>
      <c r="Q115" s="96"/>
      <c r="R115" s="116" t="str">
        <f t="shared" si="25"/>
        <v>84</v>
      </c>
      <c r="S115" s="117" t="s">
        <v>591</v>
      </c>
      <c r="T115" s="117" t="str">
        <f>+VLOOKUP(S115,Filtros!$G$8:$H$501,2,FALSE)</f>
        <v>Herramientas</v>
      </c>
      <c r="U115" s="118">
        <v>5000</v>
      </c>
      <c r="V115" s="118"/>
      <c r="W115" s="118"/>
      <c r="X115" s="118"/>
      <c r="Y115" s="118">
        <f t="shared" si="26"/>
        <v>5000</v>
      </c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20"/>
      <c r="AM115" s="118"/>
      <c r="AN115" s="118"/>
      <c r="AO115" s="118"/>
      <c r="AP115" s="118"/>
      <c r="AQ115" s="118"/>
      <c r="AR115" s="118"/>
      <c r="AS115" s="118"/>
      <c r="AT115" s="118"/>
      <c r="AU115" s="118">
        <f t="shared" si="27"/>
        <v>0</v>
      </c>
      <c r="AV115" s="118"/>
      <c r="AW115" s="118">
        <f t="shared" si="28"/>
        <v>0</v>
      </c>
      <c r="AX115" s="118"/>
      <c r="AY115" s="118"/>
      <c r="AZ115" s="121"/>
    </row>
    <row r="116" spans="1:52" s="122" customFormat="1" ht="135.75" hidden="1" customHeight="1">
      <c r="A116" s="96" t="s">
        <v>947</v>
      </c>
      <c r="B116" s="114"/>
      <c r="C116" s="96" t="s">
        <v>796</v>
      </c>
      <c r="D116" s="96" t="s">
        <v>925</v>
      </c>
      <c r="E116" s="96" t="s">
        <v>142</v>
      </c>
      <c r="F116" s="96" t="s">
        <v>1019</v>
      </c>
      <c r="G116" s="96"/>
      <c r="H116" s="96"/>
      <c r="I116" s="96" t="s">
        <v>796</v>
      </c>
      <c r="J116" s="96"/>
      <c r="K116" s="96" t="s">
        <v>103</v>
      </c>
      <c r="L116" s="96"/>
      <c r="M116" s="96"/>
      <c r="N116" s="115"/>
      <c r="O116" s="96" t="s">
        <v>117</v>
      </c>
      <c r="P116" s="96"/>
      <c r="Q116" s="96"/>
      <c r="R116" s="116" t="str">
        <f t="shared" si="25"/>
        <v>84</v>
      </c>
      <c r="S116" s="117" t="s">
        <v>592</v>
      </c>
      <c r="T116" s="117" t="str">
        <f>+VLOOKUP(S116,Filtros!$G$8:$H$501,2,FALSE)</f>
        <v>Equipos, Sistemas y Paquetes Informáticos</v>
      </c>
      <c r="U116" s="118">
        <v>1000</v>
      </c>
      <c r="V116" s="118"/>
      <c r="W116" s="118"/>
      <c r="X116" s="118"/>
      <c r="Y116" s="118">
        <f t="shared" si="26"/>
        <v>1000</v>
      </c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20">
        <f>+SUM(Z116:AK116)</f>
        <v>0</v>
      </c>
      <c r="AM116" s="118">
        <v>0</v>
      </c>
      <c r="AN116" s="118">
        <v>0</v>
      </c>
      <c r="AO116" s="118">
        <v>0</v>
      </c>
      <c r="AP116" s="118">
        <v>0</v>
      </c>
      <c r="AQ116" s="118">
        <v>0</v>
      </c>
      <c r="AR116" s="118">
        <v>0</v>
      </c>
      <c r="AS116" s="118">
        <v>0</v>
      </c>
      <c r="AT116" s="118">
        <v>0</v>
      </c>
      <c r="AU116" s="118">
        <f t="shared" si="27"/>
        <v>0</v>
      </c>
      <c r="AV116" s="118">
        <v>44</v>
      </c>
      <c r="AW116" s="118">
        <f t="shared" si="28"/>
        <v>0</v>
      </c>
      <c r="AX116" s="118">
        <f>+Z116*AA116</f>
        <v>0</v>
      </c>
      <c r="AY116" s="118">
        <f>SUM(AM116:AX116)</f>
        <v>44</v>
      </c>
      <c r="AZ116" s="121">
        <f>+Y116-AY116</f>
        <v>956</v>
      </c>
    </row>
    <row r="117" spans="1:52" s="122" customFormat="1" ht="135.75" hidden="1" customHeight="1">
      <c r="A117" s="96" t="s">
        <v>959</v>
      </c>
      <c r="B117" s="114"/>
      <c r="C117" s="96" t="s">
        <v>1013</v>
      </c>
      <c r="D117" s="96" t="s">
        <v>925</v>
      </c>
      <c r="E117" s="96" t="s">
        <v>142</v>
      </c>
      <c r="F117" s="96" t="s">
        <v>1019</v>
      </c>
      <c r="G117" s="96"/>
      <c r="H117" s="96" t="s">
        <v>1246</v>
      </c>
      <c r="I117" s="96" t="s">
        <v>1013</v>
      </c>
      <c r="J117" s="96"/>
      <c r="K117" s="96"/>
      <c r="L117" s="96"/>
      <c r="M117" s="96"/>
      <c r="N117" s="115"/>
      <c r="O117" s="96"/>
      <c r="P117" s="96"/>
      <c r="Q117" s="96"/>
      <c r="R117" s="116" t="str">
        <f t="shared" si="25"/>
        <v>53</v>
      </c>
      <c r="S117" s="117" t="s">
        <v>208</v>
      </c>
      <c r="T117" s="117" t="str">
        <f>+VLOOKUP(S117,Filtros!$G$8:$H$501,2,FALSE)</f>
        <v>Edición,    Impresión,    Reproducción,    Publicaciones,    Suscripciones,    Fotocopiado,    Traducción,    Empastado,
Enmarcación, Serigrafía, Fotografía, Carnetización, Filmación e Imágenes Satelitales.</v>
      </c>
      <c r="U117" s="118">
        <v>300</v>
      </c>
      <c r="V117" s="118"/>
      <c r="W117" s="118"/>
      <c r="X117" s="118"/>
      <c r="Y117" s="118">
        <f t="shared" si="26"/>
        <v>300</v>
      </c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20"/>
      <c r="AM117" s="118"/>
      <c r="AN117" s="118"/>
      <c r="AO117" s="118"/>
      <c r="AP117" s="118"/>
      <c r="AQ117" s="118"/>
      <c r="AR117" s="118"/>
      <c r="AS117" s="118"/>
      <c r="AT117" s="118"/>
      <c r="AU117" s="118">
        <f t="shared" si="27"/>
        <v>0</v>
      </c>
      <c r="AV117" s="118"/>
      <c r="AW117" s="118">
        <f t="shared" si="28"/>
        <v>0</v>
      </c>
      <c r="AX117" s="118"/>
      <c r="AY117" s="118"/>
      <c r="AZ117" s="121"/>
    </row>
    <row r="118" spans="1:52" s="122" customFormat="1" ht="135.75" hidden="1" customHeight="1">
      <c r="A118" s="96" t="s">
        <v>959</v>
      </c>
      <c r="B118" s="114"/>
      <c r="C118" s="96" t="s">
        <v>755</v>
      </c>
      <c r="D118" s="96"/>
      <c r="E118" s="96" t="s">
        <v>142</v>
      </c>
      <c r="F118" s="96" t="s">
        <v>1019</v>
      </c>
      <c r="G118" s="96"/>
      <c r="H118" s="96" t="s">
        <v>1246</v>
      </c>
      <c r="I118" s="96" t="s">
        <v>755</v>
      </c>
      <c r="J118" s="96"/>
      <c r="K118" s="96"/>
      <c r="L118" s="96"/>
      <c r="M118" s="96"/>
      <c r="N118" s="115"/>
      <c r="O118" s="96"/>
      <c r="P118" s="96"/>
      <c r="Q118" s="96"/>
      <c r="R118" s="116" t="str">
        <f t="shared" si="25"/>
        <v>53</v>
      </c>
      <c r="S118" s="117" t="s">
        <v>295</v>
      </c>
      <c r="T118" s="117" t="str">
        <f>+VLOOKUP(S118,Filtros!$G$8:$H$501,2,FALSE)</f>
        <v>Arrendamiento y Licencias de Uso de Paquetes Informáticos</v>
      </c>
      <c r="U118" s="118">
        <v>1650</v>
      </c>
      <c r="V118" s="118"/>
      <c r="W118" s="118"/>
      <c r="X118" s="118"/>
      <c r="Y118" s="118">
        <f t="shared" si="26"/>
        <v>1650</v>
      </c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20"/>
      <c r="AM118" s="118"/>
      <c r="AN118" s="118"/>
      <c r="AO118" s="118"/>
      <c r="AP118" s="118"/>
      <c r="AQ118" s="118"/>
      <c r="AR118" s="118"/>
      <c r="AS118" s="118"/>
      <c r="AT118" s="118"/>
      <c r="AU118" s="118">
        <f t="shared" si="27"/>
        <v>0</v>
      </c>
      <c r="AV118" s="118"/>
      <c r="AW118" s="118">
        <f t="shared" si="28"/>
        <v>0</v>
      </c>
      <c r="AX118" s="118"/>
      <c r="AY118" s="118"/>
      <c r="AZ118" s="121"/>
    </row>
    <row r="119" spans="1:52" s="122" customFormat="1" ht="135.75" hidden="1" customHeight="1">
      <c r="A119" s="96" t="s">
        <v>959</v>
      </c>
      <c r="B119" s="114"/>
      <c r="C119" s="96" t="s">
        <v>1024</v>
      </c>
      <c r="D119" s="96" t="s">
        <v>925</v>
      </c>
      <c r="E119" s="96" t="s">
        <v>142</v>
      </c>
      <c r="F119" s="96" t="s">
        <v>1019</v>
      </c>
      <c r="G119" s="96"/>
      <c r="H119" s="96" t="s">
        <v>1246</v>
      </c>
      <c r="I119" s="96" t="s">
        <v>1024</v>
      </c>
      <c r="J119" s="96"/>
      <c r="K119" s="96"/>
      <c r="L119" s="96"/>
      <c r="M119" s="96"/>
      <c r="N119" s="115"/>
      <c r="O119" s="96"/>
      <c r="P119" s="96"/>
      <c r="Q119" s="96"/>
      <c r="R119" s="116" t="str">
        <f t="shared" si="25"/>
        <v>53</v>
      </c>
      <c r="S119" s="117" t="s">
        <v>299</v>
      </c>
      <c r="T119" s="117" t="str">
        <f>+VLOOKUP(S119,Filtros!$G$8:$H$501,2,FALSE)</f>
        <v>Vestuario,  Lencería,  Prendas  de  Protección  y Accesorios  para  uniformes  del  personal  de  Protección,  Vigilancia  y
Seguridad.</v>
      </c>
      <c r="U119" s="118">
        <v>200</v>
      </c>
      <c r="V119" s="118"/>
      <c r="W119" s="118"/>
      <c r="X119" s="118"/>
      <c r="Y119" s="118">
        <f t="shared" si="26"/>
        <v>200</v>
      </c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20"/>
      <c r="AM119" s="118"/>
      <c r="AN119" s="118"/>
      <c r="AO119" s="118"/>
      <c r="AP119" s="118"/>
      <c r="AQ119" s="118"/>
      <c r="AR119" s="118"/>
      <c r="AS119" s="118"/>
      <c r="AT119" s="118"/>
      <c r="AU119" s="118">
        <f t="shared" si="27"/>
        <v>0</v>
      </c>
      <c r="AV119" s="118"/>
      <c r="AW119" s="118">
        <f t="shared" si="28"/>
        <v>0</v>
      </c>
      <c r="AX119" s="118"/>
      <c r="AY119" s="118"/>
      <c r="AZ119" s="121"/>
    </row>
    <row r="120" spans="1:52" s="122" customFormat="1" ht="135.75" hidden="1" customHeight="1">
      <c r="A120" s="96" t="s">
        <v>959</v>
      </c>
      <c r="B120" s="114"/>
      <c r="C120" s="96" t="s">
        <v>761</v>
      </c>
      <c r="D120" s="96" t="s">
        <v>925</v>
      </c>
      <c r="E120" s="96" t="s">
        <v>142</v>
      </c>
      <c r="F120" s="96" t="s">
        <v>1019</v>
      </c>
      <c r="G120" s="96"/>
      <c r="H120" s="96" t="s">
        <v>1246</v>
      </c>
      <c r="I120" s="96" t="s">
        <v>761</v>
      </c>
      <c r="J120" s="96"/>
      <c r="K120" s="96"/>
      <c r="L120" s="96"/>
      <c r="M120" s="96"/>
      <c r="N120" s="115"/>
      <c r="O120" s="96"/>
      <c r="P120" s="96"/>
      <c r="Q120" s="96"/>
      <c r="R120" s="116" t="str">
        <f t="shared" si="25"/>
        <v>53</v>
      </c>
      <c r="S120" s="117" t="s">
        <v>301</v>
      </c>
      <c r="T120" s="117" t="str">
        <f>+VLOOKUP(S120,Filtros!$G$8:$H$501,2,FALSE)</f>
        <v>Materiales de Oficina</v>
      </c>
      <c r="U120" s="118">
        <v>1000</v>
      </c>
      <c r="V120" s="118"/>
      <c r="W120" s="118"/>
      <c r="X120" s="118"/>
      <c r="Y120" s="118">
        <f t="shared" si="26"/>
        <v>1000</v>
      </c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20"/>
      <c r="AM120" s="118"/>
      <c r="AN120" s="118"/>
      <c r="AO120" s="118"/>
      <c r="AP120" s="118"/>
      <c r="AQ120" s="118"/>
      <c r="AR120" s="118"/>
      <c r="AS120" s="118"/>
      <c r="AT120" s="118"/>
      <c r="AU120" s="118">
        <f t="shared" si="27"/>
        <v>0</v>
      </c>
      <c r="AV120" s="118"/>
      <c r="AW120" s="118">
        <f t="shared" si="28"/>
        <v>0</v>
      </c>
      <c r="AX120" s="118"/>
      <c r="AY120" s="118"/>
      <c r="AZ120" s="121"/>
    </row>
    <row r="121" spans="1:52" s="122" customFormat="1" ht="135.75" hidden="1" customHeight="1">
      <c r="A121" s="96" t="s">
        <v>959</v>
      </c>
      <c r="B121" s="114"/>
      <c r="C121" s="96" t="s">
        <v>1074</v>
      </c>
      <c r="D121" s="96" t="s">
        <v>925</v>
      </c>
      <c r="E121" s="96" t="s">
        <v>142</v>
      </c>
      <c r="F121" s="96" t="s">
        <v>1019</v>
      </c>
      <c r="G121" s="96"/>
      <c r="H121" s="96" t="s">
        <v>1246</v>
      </c>
      <c r="I121" s="96" t="s">
        <v>1074</v>
      </c>
      <c r="J121" s="96"/>
      <c r="K121" s="96" t="s">
        <v>103</v>
      </c>
      <c r="L121" s="96"/>
      <c r="M121" s="96"/>
      <c r="N121" s="115"/>
      <c r="O121" s="96" t="s">
        <v>117</v>
      </c>
      <c r="P121" s="96"/>
      <c r="Q121" s="96"/>
      <c r="R121" s="116" t="str">
        <f t="shared" si="25"/>
        <v>53</v>
      </c>
      <c r="S121" s="117" t="s">
        <v>303</v>
      </c>
      <c r="T121" s="117" t="str">
        <f>+VLOOKUP(S121,Filtros!$G$8:$H$501,2,FALSE)</f>
        <v>Materiales de Impresión, Fotografía, Reproducción y Publicaciones</v>
      </c>
      <c r="U121" s="118">
        <v>500</v>
      </c>
      <c r="V121" s="118"/>
      <c r="W121" s="118"/>
      <c r="X121" s="118"/>
      <c r="Y121" s="118">
        <f t="shared" si="26"/>
        <v>500</v>
      </c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20">
        <f>+SUM(Z121:AK121)</f>
        <v>0</v>
      </c>
      <c r="AM121" s="118">
        <v>0</v>
      </c>
      <c r="AN121" s="118">
        <v>0</v>
      </c>
      <c r="AO121" s="118">
        <v>0</v>
      </c>
      <c r="AP121" s="118">
        <v>0</v>
      </c>
      <c r="AQ121" s="118">
        <v>0</v>
      </c>
      <c r="AR121" s="118">
        <v>0</v>
      </c>
      <c r="AS121" s="118">
        <v>0</v>
      </c>
      <c r="AT121" s="118">
        <v>0</v>
      </c>
      <c r="AU121" s="118">
        <f t="shared" si="27"/>
        <v>0</v>
      </c>
      <c r="AV121" s="118">
        <v>45</v>
      </c>
      <c r="AW121" s="118">
        <f t="shared" si="28"/>
        <v>0</v>
      </c>
      <c r="AX121" s="118">
        <f>+Z121*AA121</f>
        <v>0</v>
      </c>
      <c r="AY121" s="118">
        <f>SUM(AM121:AX121)</f>
        <v>45</v>
      </c>
      <c r="AZ121" s="121">
        <f>+Y121-AY121</f>
        <v>455</v>
      </c>
    </row>
    <row r="122" spans="1:52" s="122" customFormat="1" ht="135.75" hidden="1" customHeight="1">
      <c r="A122" s="96" t="s">
        <v>959</v>
      </c>
      <c r="B122" s="114"/>
      <c r="C122" s="96" t="s">
        <v>738</v>
      </c>
      <c r="D122" s="96" t="s">
        <v>925</v>
      </c>
      <c r="E122" s="96" t="s">
        <v>142</v>
      </c>
      <c r="F122" s="96" t="s">
        <v>1019</v>
      </c>
      <c r="G122" s="96"/>
      <c r="H122" s="96" t="s">
        <v>1246</v>
      </c>
      <c r="I122" s="96" t="s">
        <v>738</v>
      </c>
      <c r="J122" s="96"/>
      <c r="K122" s="96"/>
      <c r="L122" s="96"/>
      <c r="M122" s="96"/>
      <c r="N122" s="115"/>
      <c r="O122" s="96"/>
      <c r="P122" s="96"/>
      <c r="Q122" s="96"/>
      <c r="R122" s="116" t="str">
        <f t="shared" si="25"/>
        <v>73</v>
      </c>
      <c r="S122" s="117" t="s">
        <v>500</v>
      </c>
      <c r="T122" s="117" t="str">
        <f>+VLOOKUP(S122,Filtros!$G$8:$H$501,2,FALSE)</f>
        <v>Vehículos (Arrendamiento)</v>
      </c>
      <c r="U122" s="118">
        <v>3000</v>
      </c>
      <c r="V122" s="118"/>
      <c r="W122" s="118"/>
      <c r="X122" s="118"/>
      <c r="Y122" s="118">
        <f t="shared" si="26"/>
        <v>3000</v>
      </c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20"/>
      <c r="AM122" s="118"/>
      <c r="AN122" s="118"/>
      <c r="AO122" s="118"/>
      <c r="AP122" s="118"/>
      <c r="AQ122" s="118"/>
      <c r="AR122" s="118"/>
      <c r="AS122" s="118"/>
      <c r="AT122" s="118"/>
      <c r="AU122" s="118">
        <f t="shared" si="27"/>
        <v>0</v>
      </c>
      <c r="AV122" s="118"/>
      <c r="AW122" s="118">
        <f t="shared" si="28"/>
        <v>0</v>
      </c>
      <c r="AX122" s="118"/>
      <c r="AY122" s="118"/>
      <c r="AZ122" s="121"/>
    </row>
    <row r="123" spans="1:52" s="122" customFormat="1" ht="135.75" hidden="1" customHeight="1">
      <c r="A123" s="96" t="s">
        <v>959</v>
      </c>
      <c r="B123" s="114"/>
      <c r="C123" s="96" t="s">
        <v>1024</v>
      </c>
      <c r="D123" s="96" t="s">
        <v>925</v>
      </c>
      <c r="E123" s="96" t="s">
        <v>142</v>
      </c>
      <c r="F123" s="96" t="s">
        <v>1019</v>
      </c>
      <c r="G123" s="96"/>
      <c r="H123" s="96" t="s">
        <v>1246</v>
      </c>
      <c r="I123" s="96" t="s">
        <v>1024</v>
      </c>
      <c r="J123" s="96"/>
      <c r="K123" s="96"/>
      <c r="L123" s="96"/>
      <c r="M123" s="96"/>
      <c r="N123" s="115"/>
      <c r="O123" s="96"/>
      <c r="P123" s="96"/>
      <c r="Q123" s="96"/>
      <c r="R123" s="116" t="str">
        <f t="shared" si="25"/>
        <v>73</v>
      </c>
      <c r="S123" s="117" t="s">
        <v>519</v>
      </c>
      <c r="T123" s="117" t="str">
        <f>+VLOOKUP(S123,Filtros!$G$8:$H$501,2,FALSE)</f>
        <v>Vestuario,  Lencería,  Prendas  de  Protección  y Accesorios  para  uniformes  del  personal  de  Protección,  Vigilancia  y
Seguridad.</v>
      </c>
      <c r="U123" s="118">
        <v>3718</v>
      </c>
      <c r="V123" s="118"/>
      <c r="W123" s="118"/>
      <c r="X123" s="118"/>
      <c r="Y123" s="118">
        <f t="shared" si="26"/>
        <v>3718</v>
      </c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20"/>
      <c r="AM123" s="118"/>
      <c r="AN123" s="118"/>
      <c r="AO123" s="118"/>
      <c r="AP123" s="118"/>
      <c r="AQ123" s="118"/>
      <c r="AR123" s="118"/>
      <c r="AS123" s="118"/>
      <c r="AT123" s="118"/>
      <c r="AU123" s="118">
        <f t="shared" si="27"/>
        <v>0</v>
      </c>
      <c r="AV123" s="118"/>
      <c r="AW123" s="118">
        <f t="shared" si="28"/>
        <v>0</v>
      </c>
      <c r="AX123" s="118"/>
      <c r="AY123" s="118"/>
      <c r="AZ123" s="121"/>
    </row>
    <row r="124" spans="1:52" s="122" customFormat="1" ht="135.75" hidden="1" customHeight="1">
      <c r="A124" s="96" t="s">
        <v>959</v>
      </c>
      <c r="B124" s="114"/>
      <c r="C124" s="96" t="s">
        <v>761</v>
      </c>
      <c r="D124" s="96" t="s">
        <v>925</v>
      </c>
      <c r="E124" s="96" t="s">
        <v>142</v>
      </c>
      <c r="F124" s="96" t="s">
        <v>1019</v>
      </c>
      <c r="G124" s="96"/>
      <c r="H124" s="96" t="s">
        <v>1246</v>
      </c>
      <c r="I124" s="96" t="s">
        <v>761</v>
      </c>
      <c r="J124" s="96"/>
      <c r="K124" s="96"/>
      <c r="L124" s="96"/>
      <c r="M124" s="96"/>
      <c r="N124" s="115"/>
      <c r="O124" s="96"/>
      <c r="P124" s="96"/>
      <c r="Q124" s="96"/>
      <c r="R124" s="116" t="str">
        <f t="shared" si="25"/>
        <v>73</v>
      </c>
      <c r="S124" s="117" t="s">
        <v>521</v>
      </c>
      <c r="T124" s="117" t="str">
        <f>+VLOOKUP(S124,Filtros!$G$8:$H$501,2,FALSE)</f>
        <v>Materiales de Oficina</v>
      </c>
      <c r="U124" s="118">
        <v>500</v>
      </c>
      <c r="V124" s="118"/>
      <c r="W124" s="118"/>
      <c r="X124" s="118"/>
      <c r="Y124" s="118">
        <f t="shared" si="26"/>
        <v>500</v>
      </c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20"/>
      <c r="AM124" s="118"/>
      <c r="AN124" s="118"/>
      <c r="AO124" s="118"/>
      <c r="AP124" s="118"/>
      <c r="AQ124" s="118"/>
      <c r="AR124" s="118"/>
      <c r="AS124" s="118"/>
      <c r="AT124" s="118"/>
      <c r="AU124" s="118">
        <f t="shared" si="27"/>
        <v>0</v>
      </c>
      <c r="AV124" s="118"/>
      <c r="AW124" s="118">
        <f t="shared" si="28"/>
        <v>0</v>
      </c>
      <c r="AX124" s="118"/>
      <c r="AY124" s="118"/>
      <c r="AZ124" s="121"/>
    </row>
    <row r="125" spans="1:52" s="122" customFormat="1" ht="169.5" hidden="1" customHeight="1">
      <c r="A125" s="96" t="s">
        <v>959</v>
      </c>
      <c r="B125" s="114"/>
      <c r="C125" s="96" t="s">
        <v>762</v>
      </c>
      <c r="D125" s="96" t="s">
        <v>925</v>
      </c>
      <c r="E125" s="96" t="s">
        <v>130</v>
      </c>
      <c r="F125" s="96" t="s">
        <v>945</v>
      </c>
      <c r="G125" s="96" t="s">
        <v>1099</v>
      </c>
      <c r="H125" s="96" t="s">
        <v>1246</v>
      </c>
      <c r="I125" s="96" t="s">
        <v>1167</v>
      </c>
      <c r="J125" s="96"/>
      <c r="K125" s="96" t="s">
        <v>94</v>
      </c>
      <c r="L125" s="96"/>
      <c r="M125" s="96"/>
      <c r="N125" s="115"/>
      <c r="O125" s="96"/>
      <c r="P125" s="96"/>
      <c r="Q125" s="96"/>
      <c r="R125" s="116" t="str">
        <f t="shared" si="25"/>
        <v>73</v>
      </c>
      <c r="S125" s="117" t="s">
        <v>522</v>
      </c>
      <c r="T125" s="117" t="str">
        <f>+VLOOKUP(S125,Filtros!$G$8:$H$501,2,FALSE)</f>
        <v>Materiales de Aseo</v>
      </c>
      <c r="U125" s="118">
        <v>10000</v>
      </c>
      <c r="V125" s="118"/>
      <c r="W125" s="118">
        <v>6215</v>
      </c>
      <c r="X125" s="118"/>
      <c r="Y125" s="118">
        <f t="shared" si="26"/>
        <v>3785</v>
      </c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20"/>
      <c r="AM125" s="118"/>
      <c r="AN125" s="118"/>
      <c r="AO125" s="118"/>
      <c r="AP125" s="118"/>
      <c r="AQ125" s="118"/>
      <c r="AR125" s="118"/>
      <c r="AS125" s="118"/>
      <c r="AT125" s="118"/>
      <c r="AU125" s="118">
        <f t="shared" si="27"/>
        <v>0</v>
      </c>
      <c r="AV125" s="118"/>
      <c r="AW125" s="118">
        <f t="shared" si="28"/>
        <v>0</v>
      </c>
      <c r="AX125" s="118"/>
      <c r="AY125" s="118"/>
      <c r="AZ125" s="121"/>
    </row>
    <row r="126" spans="1:52" s="122" customFormat="1" ht="135.75" hidden="1" customHeight="1">
      <c r="A126" s="96" t="s">
        <v>959</v>
      </c>
      <c r="B126" s="114"/>
      <c r="C126" s="96" t="s">
        <v>763</v>
      </c>
      <c r="D126" s="96" t="s">
        <v>925</v>
      </c>
      <c r="E126" s="96" t="s">
        <v>142</v>
      </c>
      <c r="F126" s="96" t="s">
        <v>1019</v>
      </c>
      <c r="G126" s="96"/>
      <c r="H126" s="96" t="s">
        <v>1246</v>
      </c>
      <c r="I126" s="96" t="s">
        <v>763</v>
      </c>
      <c r="J126" s="96"/>
      <c r="K126" s="96"/>
      <c r="L126" s="96"/>
      <c r="M126" s="96"/>
      <c r="N126" s="115"/>
      <c r="O126" s="96"/>
      <c r="P126" s="96"/>
      <c r="Q126" s="96"/>
      <c r="R126" s="116" t="str">
        <f t="shared" si="25"/>
        <v>73</v>
      </c>
      <c r="S126" s="117" t="s">
        <v>523</v>
      </c>
      <c r="T126" s="117" t="str">
        <f>+VLOOKUP(S126,Filtros!$G$8:$H$501,2,FALSE)</f>
        <v>Materiales de Impresión, Fotografía, Reproducción y Publicaciones</v>
      </c>
      <c r="U126" s="118">
        <v>1000</v>
      </c>
      <c r="V126" s="118"/>
      <c r="W126" s="118"/>
      <c r="X126" s="118"/>
      <c r="Y126" s="118">
        <f t="shared" si="26"/>
        <v>1000</v>
      </c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20"/>
      <c r="AM126" s="118"/>
      <c r="AN126" s="118"/>
      <c r="AO126" s="118"/>
      <c r="AP126" s="118"/>
      <c r="AQ126" s="118"/>
      <c r="AR126" s="118"/>
      <c r="AS126" s="118"/>
      <c r="AT126" s="118"/>
      <c r="AU126" s="118">
        <f t="shared" si="27"/>
        <v>0</v>
      </c>
      <c r="AV126" s="118"/>
      <c r="AW126" s="118">
        <f t="shared" si="28"/>
        <v>0</v>
      </c>
      <c r="AX126" s="118"/>
      <c r="AY126" s="118"/>
      <c r="AZ126" s="121"/>
    </row>
    <row r="127" spans="1:52" s="122" customFormat="1" ht="54" hidden="1" customHeight="1">
      <c r="A127" s="127" t="s">
        <v>959</v>
      </c>
      <c r="B127" s="159"/>
      <c r="C127" s="156" t="s">
        <v>1064</v>
      </c>
      <c r="D127" s="156" t="s">
        <v>925</v>
      </c>
      <c r="E127" s="156" t="s">
        <v>130</v>
      </c>
      <c r="F127" s="156" t="s">
        <v>949</v>
      </c>
      <c r="G127" s="156"/>
      <c r="H127" s="156" t="s">
        <v>1246</v>
      </c>
      <c r="I127" s="96" t="s">
        <v>1202</v>
      </c>
      <c r="J127" s="96"/>
      <c r="K127" s="96" t="s">
        <v>94</v>
      </c>
      <c r="L127" s="96"/>
      <c r="M127" s="96"/>
      <c r="N127" s="115"/>
      <c r="O127" s="96" t="s">
        <v>117</v>
      </c>
      <c r="P127" s="96"/>
      <c r="Q127" s="96"/>
      <c r="R127" s="116" t="str">
        <f t="shared" si="25"/>
        <v>73</v>
      </c>
      <c r="S127" s="117" t="s">
        <v>527</v>
      </c>
      <c r="T127" s="117" t="str">
        <f>+VLOOKUP(S127,Filtros!$G$8:$H$501,2,FALSE)</f>
        <v>Insumos,   Materiales   y   Suministros   para   Construcción,   Electricidad,   Plomería,   Carpintería,   Señalización   Vial,
Navegación, Contra Incendios y Placas</v>
      </c>
      <c r="U127" s="118">
        <v>60000</v>
      </c>
      <c r="V127" s="118"/>
      <c r="W127" s="118">
        <v>32217.78</v>
      </c>
      <c r="X127" s="118"/>
      <c r="Y127" s="118">
        <f t="shared" si="26"/>
        <v>27782.22</v>
      </c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20"/>
      <c r="AM127" s="118"/>
      <c r="AN127" s="118"/>
      <c r="AO127" s="118"/>
      <c r="AP127" s="118"/>
      <c r="AQ127" s="118"/>
      <c r="AR127" s="118"/>
      <c r="AS127" s="118"/>
      <c r="AT127" s="118"/>
      <c r="AU127" s="118">
        <f t="shared" si="27"/>
        <v>0</v>
      </c>
      <c r="AV127" s="118"/>
      <c r="AW127" s="118">
        <f t="shared" si="28"/>
        <v>0</v>
      </c>
      <c r="AX127" s="118"/>
      <c r="AY127" s="118"/>
      <c r="AZ127" s="121"/>
    </row>
    <row r="128" spans="1:52" s="122" customFormat="1" ht="143.25" hidden="1" customHeight="1">
      <c r="A128" s="140"/>
      <c r="B128" s="169"/>
      <c r="C128" s="157"/>
      <c r="D128" s="157"/>
      <c r="E128" s="157"/>
      <c r="F128" s="157"/>
      <c r="G128" s="157"/>
      <c r="H128" s="157"/>
      <c r="I128" s="96" t="s">
        <v>1201</v>
      </c>
      <c r="J128" s="96"/>
      <c r="K128" s="96" t="s">
        <v>94</v>
      </c>
      <c r="L128" s="96"/>
      <c r="M128" s="96"/>
      <c r="N128" s="115"/>
      <c r="O128" s="96" t="s">
        <v>117</v>
      </c>
      <c r="P128" s="96"/>
      <c r="Q128" s="96"/>
      <c r="R128" s="116" t="str">
        <f t="shared" si="25"/>
        <v>73</v>
      </c>
      <c r="S128" s="117" t="s">
        <v>527</v>
      </c>
      <c r="T128" s="117" t="str">
        <f>+VLOOKUP(S128,Filtros!$G$8:$H$501,2,FALSE)</f>
        <v>Insumos,   Materiales   y   Suministros   para   Construcción,   Electricidad,   Plomería,   Carpintería,   Señalización   Vial,
Navegación, Contra Incendios y Placas</v>
      </c>
      <c r="U128" s="118">
        <f>Y127</f>
        <v>27782.22</v>
      </c>
      <c r="V128" s="118"/>
      <c r="W128" s="118">
        <v>7524.85</v>
      </c>
      <c r="X128" s="118"/>
      <c r="Y128" s="118">
        <f t="shared" si="26"/>
        <v>20257.370000000003</v>
      </c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20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21"/>
    </row>
    <row r="129" spans="1:58" s="122" customFormat="1" ht="143.25" hidden="1" customHeight="1">
      <c r="A129" s="123"/>
      <c r="B129" s="160"/>
      <c r="C129" s="158"/>
      <c r="D129" s="158"/>
      <c r="E129" s="158"/>
      <c r="F129" s="158"/>
      <c r="G129" s="158"/>
      <c r="H129" s="158"/>
      <c r="I129" s="91" t="s">
        <v>1278</v>
      </c>
      <c r="J129" s="96"/>
      <c r="K129" s="96"/>
      <c r="L129" s="96"/>
      <c r="M129" s="96"/>
      <c r="N129" s="115"/>
      <c r="O129" s="96"/>
      <c r="P129" s="96"/>
      <c r="Q129" s="96"/>
      <c r="R129" s="116"/>
      <c r="S129" s="117"/>
      <c r="T129" s="117"/>
      <c r="U129" s="118"/>
      <c r="V129" s="118"/>
      <c r="W129" s="118">
        <v>27680.2</v>
      </c>
      <c r="X129" s="118"/>
      <c r="Y129" s="118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20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21"/>
    </row>
    <row r="130" spans="1:58" s="122" customFormat="1" ht="135.75" hidden="1" customHeight="1">
      <c r="A130" s="96" t="s">
        <v>959</v>
      </c>
      <c r="B130" s="114"/>
      <c r="C130" s="96" t="s">
        <v>769</v>
      </c>
      <c r="D130" s="96" t="s">
        <v>925</v>
      </c>
      <c r="E130" s="96" t="s">
        <v>142</v>
      </c>
      <c r="F130" s="96" t="s">
        <v>1019</v>
      </c>
      <c r="G130" s="96"/>
      <c r="H130" s="96" t="s">
        <v>1246</v>
      </c>
      <c r="I130" s="96" t="s">
        <v>769</v>
      </c>
      <c r="J130" s="96"/>
      <c r="K130" s="96"/>
      <c r="L130" s="96"/>
      <c r="M130" s="96"/>
      <c r="N130" s="115"/>
      <c r="O130" s="96"/>
      <c r="P130" s="96"/>
      <c r="Q130" s="96"/>
      <c r="R130" s="116" t="str">
        <f t="shared" si="25"/>
        <v>73</v>
      </c>
      <c r="S130" s="117" t="s">
        <v>529</v>
      </c>
      <c r="T130" s="117" t="str">
        <f>+VLOOKUP(S130,Filtros!$G$8:$H$501,2,FALSE)</f>
        <v>Repuestos y Accesorios</v>
      </c>
      <c r="U130" s="118">
        <v>2000</v>
      </c>
      <c r="V130" s="118"/>
      <c r="W130" s="118"/>
      <c r="X130" s="118"/>
      <c r="Y130" s="118">
        <f t="shared" si="26"/>
        <v>2000</v>
      </c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20"/>
      <c r="AM130" s="118"/>
      <c r="AN130" s="118"/>
      <c r="AO130" s="118"/>
      <c r="AP130" s="118"/>
      <c r="AQ130" s="118"/>
      <c r="AR130" s="118"/>
      <c r="AS130" s="118"/>
      <c r="AT130" s="118"/>
      <c r="AU130" s="118">
        <f t="shared" si="27"/>
        <v>0</v>
      </c>
      <c r="AV130" s="118"/>
      <c r="AW130" s="118">
        <f t="shared" si="28"/>
        <v>0</v>
      </c>
      <c r="AX130" s="118"/>
      <c r="AY130" s="118"/>
      <c r="AZ130" s="121"/>
    </row>
    <row r="131" spans="1:58" s="122" customFormat="1" ht="135.75" hidden="1" customHeight="1">
      <c r="A131" s="96" t="s">
        <v>959</v>
      </c>
      <c r="B131" s="114"/>
      <c r="C131" s="96" t="s">
        <v>770</v>
      </c>
      <c r="D131" s="96" t="s">
        <v>925</v>
      </c>
      <c r="E131" s="96" t="s">
        <v>109</v>
      </c>
      <c r="F131" s="96" t="s">
        <v>1019</v>
      </c>
      <c r="G131" s="96"/>
      <c r="H131" s="96" t="s">
        <v>1246</v>
      </c>
      <c r="I131" s="96" t="s">
        <v>770</v>
      </c>
      <c r="J131" s="96"/>
      <c r="K131" s="96"/>
      <c r="L131" s="96"/>
      <c r="M131" s="96"/>
      <c r="N131" s="115"/>
      <c r="O131" s="96"/>
      <c r="P131" s="96"/>
      <c r="Q131" s="96"/>
      <c r="R131" s="116" t="str">
        <f t="shared" si="25"/>
        <v>73</v>
      </c>
      <c r="S131" s="117" t="s">
        <v>530</v>
      </c>
      <c r="T131" s="117" t="str">
        <f>+VLOOKUP(S131,Filtros!$G$8:$H$501,2,FALSE)</f>
        <v>Suministros para Actividades Agropecuarias, Pesca y Caza</v>
      </c>
      <c r="U131" s="118">
        <v>500</v>
      </c>
      <c r="V131" s="118"/>
      <c r="W131" s="118"/>
      <c r="X131" s="118"/>
      <c r="Y131" s="118">
        <f t="shared" si="26"/>
        <v>500</v>
      </c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20"/>
      <c r="AM131" s="118"/>
      <c r="AN131" s="118"/>
      <c r="AO131" s="118"/>
      <c r="AP131" s="118"/>
      <c r="AQ131" s="118"/>
      <c r="AR131" s="118"/>
      <c r="AS131" s="118"/>
      <c r="AT131" s="118"/>
      <c r="AU131" s="118">
        <f t="shared" si="27"/>
        <v>0</v>
      </c>
      <c r="AV131" s="118"/>
      <c r="AW131" s="118">
        <f t="shared" si="28"/>
        <v>0</v>
      </c>
      <c r="AX131" s="118"/>
      <c r="AY131" s="118"/>
      <c r="AZ131" s="121"/>
    </row>
    <row r="132" spans="1:58" s="122" customFormat="1" ht="135.75" hidden="1" customHeight="1">
      <c r="A132" s="96" t="s">
        <v>959</v>
      </c>
      <c r="B132" s="114"/>
      <c r="C132" s="96" t="s">
        <v>1053</v>
      </c>
      <c r="D132" s="96" t="s">
        <v>925</v>
      </c>
      <c r="E132" s="96" t="s">
        <v>142</v>
      </c>
      <c r="F132" s="96" t="s">
        <v>1019</v>
      </c>
      <c r="G132" s="96"/>
      <c r="H132" s="96" t="s">
        <v>1246</v>
      </c>
      <c r="I132" s="96" t="s">
        <v>1053</v>
      </c>
      <c r="J132" s="96"/>
      <c r="K132" s="96"/>
      <c r="L132" s="96"/>
      <c r="M132" s="96"/>
      <c r="N132" s="115"/>
      <c r="O132" s="96"/>
      <c r="P132" s="96"/>
      <c r="Q132" s="96"/>
      <c r="R132" s="116" t="str">
        <f t="shared" si="25"/>
        <v>84</v>
      </c>
      <c r="S132" s="117" t="s">
        <v>588</v>
      </c>
      <c r="T132" s="117" t="str">
        <f>+VLOOKUP(S132,Filtros!$G$8:$H$501,2,FALSE)</f>
        <v>Mobiliarios</v>
      </c>
      <c r="U132" s="118">
        <v>500</v>
      </c>
      <c r="V132" s="118"/>
      <c r="W132" s="118"/>
      <c r="X132" s="118"/>
      <c r="Y132" s="118">
        <f t="shared" si="26"/>
        <v>500</v>
      </c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20"/>
      <c r="AM132" s="118"/>
      <c r="AN132" s="118"/>
      <c r="AO132" s="118"/>
      <c r="AP132" s="118"/>
      <c r="AQ132" s="118"/>
      <c r="AR132" s="118"/>
      <c r="AS132" s="118"/>
      <c r="AT132" s="118"/>
      <c r="AU132" s="118">
        <f t="shared" si="27"/>
        <v>0</v>
      </c>
      <c r="AV132" s="118"/>
      <c r="AW132" s="118">
        <f t="shared" si="28"/>
        <v>0</v>
      </c>
      <c r="AX132" s="118"/>
      <c r="AY132" s="118"/>
      <c r="AZ132" s="121"/>
    </row>
    <row r="133" spans="1:58" s="122" customFormat="1" ht="135.75" hidden="1" customHeight="1">
      <c r="A133" s="96" t="s">
        <v>959</v>
      </c>
      <c r="B133" s="114"/>
      <c r="C133" s="96" t="s">
        <v>794</v>
      </c>
      <c r="D133" s="96" t="s">
        <v>925</v>
      </c>
      <c r="E133" s="96" t="s">
        <v>142</v>
      </c>
      <c r="F133" s="96" t="s">
        <v>1019</v>
      </c>
      <c r="G133" s="96"/>
      <c r="H133" s="96" t="s">
        <v>1246</v>
      </c>
      <c r="I133" s="96" t="s">
        <v>794</v>
      </c>
      <c r="J133" s="96"/>
      <c r="K133" s="96"/>
      <c r="L133" s="96"/>
      <c r="M133" s="96"/>
      <c r="N133" s="115"/>
      <c r="O133" s="96"/>
      <c r="P133" s="96"/>
      <c r="Q133" s="96"/>
      <c r="R133" s="116" t="str">
        <f t="shared" si="25"/>
        <v>84</v>
      </c>
      <c r="S133" s="117" t="s">
        <v>589</v>
      </c>
      <c r="T133" s="117" t="str">
        <f>+VLOOKUP(S133,Filtros!$G$8:$H$501,2,FALSE)</f>
        <v>Maquinarias y Equipos</v>
      </c>
      <c r="U133" s="118">
        <v>500</v>
      </c>
      <c r="V133" s="118"/>
      <c r="W133" s="118"/>
      <c r="X133" s="118"/>
      <c r="Y133" s="118">
        <f t="shared" si="26"/>
        <v>500</v>
      </c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20"/>
      <c r="AM133" s="118"/>
      <c r="AN133" s="118"/>
      <c r="AO133" s="118"/>
      <c r="AP133" s="118"/>
      <c r="AQ133" s="118"/>
      <c r="AR133" s="118"/>
      <c r="AS133" s="118"/>
      <c r="AT133" s="118"/>
      <c r="AU133" s="118">
        <f t="shared" si="27"/>
        <v>0</v>
      </c>
      <c r="AV133" s="118"/>
      <c r="AW133" s="118">
        <f t="shared" si="28"/>
        <v>0</v>
      </c>
      <c r="AX133" s="118"/>
      <c r="AY133" s="118"/>
      <c r="AZ133" s="121"/>
    </row>
    <row r="134" spans="1:58" s="122" customFormat="1" ht="135.75" hidden="1" customHeight="1">
      <c r="A134" s="96" t="s">
        <v>959</v>
      </c>
      <c r="B134" s="114"/>
      <c r="C134" s="96" t="s">
        <v>796</v>
      </c>
      <c r="D134" s="96" t="s">
        <v>925</v>
      </c>
      <c r="E134" s="96" t="s">
        <v>142</v>
      </c>
      <c r="F134" s="96" t="s">
        <v>1019</v>
      </c>
      <c r="G134" s="96"/>
      <c r="H134" s="96" t="s">
        <v>1246</v>
      </c>
      <c r="I134" s="96" t="s">
        <v>796</v>
      </c>
      <c r="J134" s="96"/>
      <c r="K134" s="96"/>
      <c r="L134" s="96"/>
      <c r="M134" s="96"/>
      <c r="N134" s="115"/>
      <c r="O134" s="96"/>
      <c r="P134" s="96"/>
      <c r="Q134" s="96"/>
      <c r="R134" s="116" t="str">
        <f t="shared" ref="R134:R214" si="29">+MID(S134,1,2)</f>
        <v>84</v>
      </c>
      <c r="S134" s="117" t="s">
        <v>592</v>
      </c>
      <c r="T134" s="117" t="str">
        <f>+VLOOKUP(S134,Filtros!$G$8:$H$501,2,FALSE)</f>
        <v>Equipos, Sistemas y Paquetes Informáticos</v>
      </c>
      <c r="U134" s="118">
        <v>1500</v>
      </c>
      <c r="V134" s="118"/>
      <c r="W134" s="118"/>
      <c r="X134" s="118"/>
      <c r="Y134" s="118">
        <f t="shared" si="26"/>
        <v>1500</v>
      </c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20"/>
      <c r="AM134" s="118"/>
      <c r="AN134" s="118"/>
      <c r="AO134" s="118"/>
      <c r="AP134" s="118"/>
      <c r="AQ134" s="118"/>
      <c r="AR134" s="118"/>
      <c r="AS134" s="118"/>
      <c r="AT134" s="118"/>
      <c r="AU134" s="118">
        <f t="shared" si="27"/>
        <v>0</v>
      </c>
      <c r="AV134" s="118"/>
      <c r="AW134" s="118">
        <f t="shared" si="28"/>
        <v>0</v>
      </c>
      <c r="AX134" s="118"/>
      <c r="AY134" s="118"/>
      <c r="AZ134" s="121"/>
    </row>
    <row r="135" spans="1:58" s="122" customFormat="1" ht="102" hidden="1" customHeight="1">
      <c r="A135" s="96" t="s">
        <v>959</v>
      </c>
      <c r="B135" s="114"/>
      <c r="C135" s="96" t="s">
        <v>1079</v>
      </c>
      <c r="D135" s="96" t="s">
        <v>925</v>
      </c>
      <c r="E135" s="96" t="s">
        <v>130</v>
      </c>
      <c r="F135" s="96" t="s">
        <v>945</v>
      </c>
      <c r="G135" s="96"/>
      <c r="H135" s="96" t="s">
        <v>1246</v>
      </c>
      <c r="I135" s="96" t="s">
        <v>1079</v>
      </c>
      <c r="J135" s="96"/>
      <c r="K135" s="96"/>
      <c r="L135" s="96"/>
      <c r="M135" s="96"/>
      <c r="N135" s="115"/>
      <c r="O135" s="96"/>
      <c r="P135" s="96"/>
      <c r="Q135" s="96"/>
      <c r="R135" s="116" t="str">
        <f t="shared" si="29"/>
        <v>84</v>
      </c>
      <c r="S135" s="117" t="s">
        <v>602</v>
      </c>
      <c r="T135" s="117" t="str">
        <f>+VLOOKUP(S135,Filtros!$G$8:$H$501,2,FALSE)</f>
        <v>Terrenos (Expropiación)</v>
      </c>
      <c r="U135" s="118">
        <v>5000</v>
      </c>
      <c r="V135" s="118"/>
      <c r="W135" s="118"/>
      <c r="X135" s="118"/>
      <c r="Y135" s="118">
        <f t="shared" si="26"/>
        <v>5000</v>
      </c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20"/>
      <c r="AM135" s="118"/>
      <c r="AN135" s="118"/>
      <c r="AO135" s="118"/>
      <c r="AP135" s="118"/>
      <c r="AQ135" s="118"/>
      <c r="AR135" s="118"/>
      <c r="AS135" s="118"/>
      <c r="AT135" s="118"/>
      <c r="AU135" s="118">
        <f t="shared" si="27"/>
        <v>0</v>
      </c>
      <c r="AV135" s="118"/>
      <c r="AW135" s="118">
        <f t="shared" si="28"/>
        <v>0</v>
      </c>
      <c r="AX135" s="118"/>
      <c r="AY135" s="118"/>
      <c r="AZ135" s="121"/>
    </row>
    <row r="136" spans="1:58" s="122" customFormat="1" ht="135.75" customHeight="1">
      <c r="A136" s="96" t="s">
        <v>974</v>
      </c>
      <c r="B136" s="114"/>
      <c r="C136" s="96" t="s">
        <v>1013</v>
      </c>
      <c r="D136" s="96" t="s">
        <v>925</v>
      </c>
      <c r="E136" s="96" t="s">
        <v>142</v>
      </c>
      <c r="F136" s="96" t="s">
        <v>1019</v>
      </c>
      <c r="G136" s="96"/>
      <c r="H136" s="96" t="s">
        <v>1100</v>
      </c>
      <c r="I136" s="96" t="s">
        <v>1013</v>
      </c>
      <c r="J136" s="96"/>
      <c r="K136" s="96"/>
      <c r="L136" s="96"/>
      <c r="M136" s="96"/>
      <c r="N136" s="115"/>
      <c r="O136" s="96"/>
      <c r="P136" s="96"/>
      <c r="Q136" s="96"/>
      <c r="R136" s="116" t="str">
        <f t="shared" si="29"/>
        <v>53</v>
      </c>
      <c r="S136" s="117" t="s">
        <v>208</v>
      </c>
      <c r="T136" s="117" t="str">
        <f>+VLOOKUP(S136,Filtros!$G$8:$H$501,2,FALSE)</f>
        <v>Edición,    Impresión,    Reproducción,    Publicaciones,    Suscripciones,    Fotocopiado,    Traducción,    Empastado,
Enmarcación, Serigrafía, Fotografía, Carnetización, Filmación e Imágenes Satelitales.</v>
      </c>
      <c r="U136" s="118">
        <v>300</v>
      </c>
      <c r="V136" s="118"/>
      <c r="W136" s="118"/>
      <c r="X136" s="118"/>
      <c r="Y136" s="118">
        <f>+U136+V136-W136+X136</f>
        <v>300</v>
      </c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20"/>
      <c r="AM136" s="118"/>
      <c r="AN136" s="118"/>
      <c r="AO136" s="118"/>
      <c r="AP136" s="118"/>
      <c r="AQ136" s="118"/>
      <c r="AR136" s="118"/>
      <c r="AS136" s="118"/>
      <c r="AT136" s="118"/>
      <c r="AU136" s="118">
        <f t="shared" si="27"/>
        <v>0</v>
      </c>
      <c r="AV136" s="118"/>
      <c r="AW136" s="118">
        <f t="shared" si="28"/>
        <v>0</v>
      </c>
      <c r="AX136" s="118"/>
      <c r="AY136" s="118"/>
      <c r="AZ136" s="121"/>
    </row>
    <row r="137" spans="1:58" s="122" customFormat="1" ht="135.75" customHeight="1">
      <c r="A137" s="96" t="s">
        <v>974</v>
      </c>
      <c r="B137" s="114"/>
      <c r="C137" s="96" t="s">
        <v>755</v>
      </c>
      <c r="D137" s="96" t="s">
        <v>925</v>
      </c>
      <c r="E137" s="96" t="s">
        <v>142</v>
      </c>
      <c r="F137" s="96" t="s">
        <v>1019</v>
      </c>
      <c r="G137" s="96"/>
      <c r="H137" s="96" t="s">
        <v>1100</v>
      </c>
      <c r="I137" s="96" t="s">
        <v>755</v>
      </c>
      <c r="J137" s="96"/>
      <c r="K137" s="96"/>
      <c r="L137" s="96"/>
      <c r="M137" s="96"/>
      <c r="N137" s="115"/>
      <c r="O137" s="96"/>
      <c r="P137" s="96"/>
      <c r="Q137" s="96"/>
      <c r="R137" s="116" t="str">
        <f t="shared" si="29"/>
        <v>53</v>
      </c>
      <c r="S137" s="117" t="s">
        <v>295</v>
      </c>
      <c r="T137" s="117" t="str">
        <f>+VLOOKUP(S137,Filtros!$G$8:$H$501,2,FALSE)</f>
        <v>Arrendamiento y Licencias de Uso de Paquetes Informáticos</v>
      </c>
      <c r="U137" s="118">
        <v>1650</v>
      </c>
      <c r="V137" s="118"/>
      <c r="W137" s="118"/>
      <c r="X137" s="118"/>
      <c r="Y137" s="118">
        <f t="shared" si="26"/>
        <v>1650</v>
      </c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20"/>
      <c r="AM137" s="118"/>
      <c r="AN137" s="118"/>
      <c r="AO137" s="118"/>
      <c r="AP137" s="118"/>
      <c r="AQ137" s="118"/>
      <c r="AR137" s="118"/>
      <c r="AS137" s="118"/>
      <c r="AT137" s="118"/>
      <c r="AU137" s="118">
        <f t="shared" si="27"/>
        <v>0</v>
      </c>
      <c r="AV137" s="118"/>
      <c r="AW137" s="118">
        <f t="shared" si="28"/>
        <v>0</v>
      </c>
      <c r="AX137" s="118"/>
      <c r="AY137" s="118"/>
      <c r="AZ137" s="121"/>
    </row>
    <row r="138" spans="1:58" s="122" customFormat="1" ht="135.75" customHeight="1">
      <c r="A138" s="96" t="s">
        <v>974</v>
      </c>
      <c r="B138" s="114"/>
      <c r="C138" s="96" t="s">
        <v>1024</v>
      </c>
      <c r="D138" s="96" t="s">
        <v>925</v>
      </c>
      <c r="E138" s="96" t="s">
        <v>142</v>
      </c>
      <c r="F138" s="96" t="s">
        <v>1019</v>
      </c>
      <c r="G138" s="96"/>
      <c r="H138" s="96" t="s">
        <v>1100</v>
      </c>
      <c r="I138" s="96" t="s">
        <v>1024</v>
      </c>
      <c r="J138" s="96"/>
      <c r="K138" s="96"/>
      <c r="L138" s="96"/>
      <c r="M138" s="96"/>
      <c r="N138" s="115"/>
      <c r="O138" s="96"/>
      <c r="P138" s="96"/>
      <c r="Q138" s="96"/>
      <c r="R138" s="116" t="str">
        <f t="shared" si="29"/>
        <v>53</v>
      </c>
      <c r="S138" s="117" t="s">
        <v>299</v>
      </c>
      <c r="T138" s="117" t="str">
        <f>+VLOOKUP(S138,Filtros!$G$8:$H$501,2,FALSE)</f>
        <v>Vestuario,  Lencería,  Prendas  de  Protección  y Accesorios  para  uniformes  del  personal  de  Protección,  Vigilancia  y
Seguridad.</v>
      </c>
      <c r="U138" s="118">
        <v>400</v>
      </c>
      <c r="V138" s="118"/>
      <c r="W138" s="118"/>
      <c r="X138" s="118"/>
      <c r="Y138" s="118">
        <f t="shared" si="26"/>
        <v>400</v>
      </c>
      <c r="Z138" s="119"/>
      <c r="AA138" s="119"/>
      <c r="AB138" s="119"/>
      <c r="AC138" s="119"/>
      <c r="AD138" s="119"/>
      <c r="AE138" s="119"/>
      <c r="AF138" s="119"/>
      <c r="AG138" s="119"/>
      <c r="AH138" s="119"/>
      <c r="AI138" s="119"/>
      <c r="AJ138" s="119"/>
      <c r="AK138" s="119"/>
      <c r="AL138" s="120"/>
      <c r="AM138" s="118"/>
      <c r="AN138" s="118"/>
      <c r="AO138" s="118"/>
      <c r="AP138" s="118"/>
      <c r="AQ138" s="118"/>
      <c r="AR138" s="118"/>
      <c r="AS138" s="118"/>
      <c r="AT138" s="118"/>
      <c r="AU138" s="118">
        <f t="shared" si="27"/>
        <v>0</v>
      </c>
      <c r="AV138" s="118"/>
      <c r="AW138" s="118">
        <f t="shared" si="28"/>
        <v>0</v>
      </c>
      <c r="AX138" s="118"/>
      <c r="AY138" s="118"/>
      <c r="AZ138" s="121"/>
    </row>
    <row r="139" spans="1:58" s="122" customFormat="1" ht="112.5" customHeight="1">
      <c r="A139" s="96" t="s">
        <v>974</v>
      </c>
      <c r="B139" s="96"/>
      <c r="C139" s="96" t="s">
        <v>975</v>
      </c>
      <c r="D139" s="96" t="s">
        <v>925</v>
      </c>
      <c r="E139" s="96" t="s">
        <v>120</v>
      </c>
      <c r="F139" s="96" t="s">
        <v>976</v>
      </c>
      <c r="G139" s="96" t="s">
        <v>977</v>
      </c>
      <c r="H139" s="96" t="s">
        <v>1100</v>
      </c>
      <c r="I139" s="96" t="s">
        <v>975</v>
      </c>
      <c r="J139" s="96"/>
      <c r="K139" s="96" t="s">
        <v>103</v>
      </c>
      <c r="L139" s="96"/>
      <c r="M139" s="96"/>
      <c r="N139" s="115">
        <v>1</v>
      </c>
      <c r="O139" s="96" t="s">
        <v>117</v>
      </c>
      <c r="P139" s="96"/>
      <c r="Q139" s="96"/>
      <c r="R139" s="116" t="str">
        <f t="shared" si="29"/>
        <v>73</v>
      </c>
      <c r="S139" s="117" t="s">
        <v>443</v>
      </c>
      <c r="T139" s="117" t="str">
        <f>+VLOOKUP(S139,Filtros!$G$8:$H$501,2,FALSE)</f>
        <v>Energía Eléctrica</v>
      </c>
      <c r="U139" s="118">
        <v>150</v>
      </c>
      <c r="V139" s="118"/>
      <c r="W139" s="118"/>
      <c r="X139" s="118"/>
      <c r="Y139" s="118">
        <f t="shared" si="26"/>
        <v>150</v>
      </c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20">
        <f>SUM(Z139:AK139)</f>
        <v>0</v>
      </c>
      <c r="AM139" s="118">
        <v>0</v>
      </c>
      <c r="AN139" s="118">
        <v>0</v>
      </c>
      <c r="AO139" s="118">
        <v>0</v>
      </c>
      <c r="AP139" s="118">
        <v>0</v>
      </c>
      <c r="AQ139" s="118">
        <v>0</v>
      </c>
      <c r="AR139" s="118">
        <v>0</v>
      </c>
      <c r="AS139" s="118">
        <v>0</v>
      </c>
      <c r="AT139" s="118">
        <v>0</v>
      </c>
      <c r="AU139" s="118">
        <v>0</v>
      </c>
      <c r="AV139" s="118">
        <v>0</v>
      </c>
      <c r="AW139" s="118">
        <f t="shared" ref="AW139:AX141" si="30">+Y139*Z139</f>
        <v>0</v>
      </c>
      <c r="AX139" s="118">
        <f t="shared" si="30"/>
        <v>0</v>
      </c>
      <c r="AY139" s="118">
        <f>SUM(AM139:AX139)</f>
        <v>0</v>
      </c>
      <c r="AZ139" s="121">
        <f>+Y139-AY139</f>
        <v>150</v>
      </c>
      <c r="BA139" s="121" t="s">
        <v>97</v>
      </c>
      <c r="BB139" s="96"/>
      <c r="BC139" s="96"/>
      <c r="BD139" s="96"/>
      <c r="BE139" s="96"/>
      <c r="BF139" s="96">
        <f>SUM(BB139:BD139)</f>
        <v>0</v>
      </c>
    </row>
    <row r="140" spans="1:58" s="122" customFormat="1" ht="123" customHeight="1">
      <c r="A140" s="96" t="s">
        <v>974</v>
      </c>
      <c r="B140" s="96"/>
      <c r="C140" s="96" t="s">
        <v>975</v>
      </c>
      <c r="D140" s="96" t="s">
        <v>925</v>
      </c>
      <c r="E140" s="96" t="s">
        <v>120</v>
      </c>
      <c r="F140" s="96" t="s">
        <v>976</v>
      </c>
      <c r="G140" s="96" t="s">
        <v>977</v>
      </c>
      <c r="H140" s="96" t="s">
        <v>1100</v>
      </c>
      <c r="I140" s="96" t="s">
        <v>975</v>
      </c>
      <c r="J140" s="96"/>
      <c r="K140" s="96"/>
      <c r="L140" s="96"/>
      <c r="M140" s="96"/>
      <c r="N140" s="115">
        <v>1</v>
      </c>
      <c r="O140" s="96"/>
      <c r="P140" s="96"/>
      <c r="Q140" s="96"/>
      <c r="R140" s="116" t="str">
        <f t="shared" si="29"/>
        <v>73</v>
      </c>
      <c r="S140" s="117" t="s">
        <v>444</v>
      </c>
      <c r="T140" s="117" t="str">
        <f>+VLOOKUP(S140,Filtros!$G$8:$H$501,2,FALSE)</f>
        <v>Telecomunicaciones</v>
      </c>
      <c r="U140" s="118">
        <v>150</v>
      </c>
      <c r="V140" s="118"/>
      <c r="W140" s="118"/>
      <c r="X140" s="118"/>
      <c r="Y140" s="118">
        <f t="shared" si="26"/>
        <v>150</v>
      </c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20">
        <f>SUM(Z140:AK140)</f>
        <v>0</v>
      </c>
      <c r="AM140" s="118">
        <v>0</v>
      </c>
      <c r="AN140" s="118">
        <v>0</v>
      </c>
      <c r="AO140" s="118">
        <v>0</v>
      </c>
      <c r="AP140" s="118">
        <v>0</v>
      </c>
      <c r="AQ140" s="118">
        <v>0</v>
      </c>
      <c r="AR140" s="118">
        <v>0</v>
      </c>
      <c r="AS140" s="118">
        <v>0</v>
      </c>
      <c r="AT140" s="118">
        <v>0</v>
      </c>
      <c r="AU140" s="118">
        <v>0</v>
      </c>
      <c r="AV140" s="118">
        <v>0</v>
      </c>
      <c r="AW140" s="118">
        <f t="shared" si="30"/>
        <v>0</v>
      </c>
      <c r="AX140" s="118">
        <f t="shared" si="30"/>
        <v>0</v>
      </c>
      <c r="AY140" s="118">
        <f>SUM(AM140:AX140)</f>
        <v>0</v>
      </c>
      <c r="AZ140" s="121">
        <f>+Y140-AY140</f>
        <v>150</v>
      </c>
      <c r="BA140" s="121" t="s">
        <v>97</v>
      </c>
      <c r="BB140" s="96"/>
      <c r="BC140" s="96"/>
      <c r="BD140" s="96"/>
      <c r="BE140" s="96"/>
      <c r="BF140" s="96">
        <f>SUM(BB140:BD140)</f>
        <v>0</v>
      </c>
    </row>
    <row r="141" spans="1:58" s="122" customFormat="1" ht="249" customHeight="1">
      <c r="A141" s="127" t="s">
        <v>974</v>
      </c>
      <c r="B141" s="156"/>
      <c r="C141" s="167" t="s">
        <v>1204</v>
      </c>
      <c r="D141" s="156" t="s">
        <v>925</v>
      </c>
      <c r="E141" s="156" t="s">
        <v>120</v>
      </c>
      <c r="F141" s="156" t="s">
        <v>976</v>
      </c>
      <c r="G141" s="156" t="s">
        <v>977</v>
      </c>
      <c r="H141" s="156" t="s">
        <v>1100</v>
      </c>
      <c r="I141" s="96" t="s">
        <v>978</v>
      </c>
      <c r="J141" s="96"/>
      <c r="K141" s="96" t="s">
        <v>103</v>
      </c>
      <c r="L141" s="96"/>
      <c r="M141" s="96"/>
      <c r="N141" s="115">
        <v>1</v>
      </c>
      <c r="O141" s="96"/>
      <c r="P141" s="96"/>
      <c r="Q141" s="96"/>
      <c r="R141" s="116" t="str">
        <f t="shared" si="29"/>
        <v>73</v>
      </c>
      <c r="S141" s="117" t="s">
        <v>466</v>
      </c>
      <c r="T141" s="117" t="str">
        <f>+VLOOKUP(S141,Filtros!$G$8:$H$501,2,FALSE)</f>
        <v>Servicio de Alimentación</v>
      </c>
      <c r="U141" s="118">
        <v>15000</v>
      </c>
      <c r="V141" s="118"/>
      <c r="W141" s="118">
        <v>2825.55</v>
      </c>
      <c r="X141" s="118"/>
      <c r="Y141" s="118">
        <f t="shared" si="26"/>
        <v>12174.45</v>
      </c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20">
        <f>SUM(Z141:AK141)</f>
        <v>0</v>
      </c>
      <c r="AM141" s="118">
        <v>0</v>
      </c>
      <c r="AN141" s="118">
        <v>0</v>
      </c>
      <c r="AO141" s="118">
        <v>0</v>
      </c>
      <c r="AP141" s="118">
        <v>0</v>
      </c>
      <c r="AQ141" s="118">
        <v>0</v>
      </c>
      <c r="AR141" s="118">
        <v>0</v>
      </c>
      <c r="AS141" s="118">
        <v>0</v>
      </c>
      <c r="AT141" s="118">
        <v>0</v>
      </c>
      <c r="AU141" s="118">
        <v>0</v>
      </c>
      <c r="AV141" s="118">
        <v>0</v>
      </c>
      <c r="AW141" s="118">
        <f t="shared" si="30"/>
        <v>0</v>
      </c>
      <c r="AX141" s="118">
        <f t="shared" si="30"/>
        <v>0</v>
      </c>
      <c r="AY141" s="118">
        <f>SUM(AM141:AX141)</f>
        <v>0</v>
      </c>
      <c r="AZ141" s="121">
        <f>+Y141-AY141</f>
        <v>12174.45</v>
      </c>
      <c r="BA141" s="121" t="s">
        <v>97</v>
      </c>
      <c r="BB141" s="96"/>
      <c r="BC141" s="96"/>
      <c r="BD141" s="96"/>
      <c r="BE141" s="96"/>
      <c r="BF141" s="96">
        <f>SUM(BB141:BD141)</f>
        <v>0</v>
      </c>
    </row>
    <row r="142" spans="1:58" s="122" customFormat="1" ht="76.5" hidden="1" customHeight="1">
      <c r="A142" s="123"/>
      <c r="B142" s="158"/>
      <c r="C142" s="168"/>
      <c r="D142" s="158"/>
      <c r="E142" s="158"/>
      <c r="F142" s="158"/>
      <c r="G142" s="158"/>
      <c r="H142" s="158"/>
      <c r="I142" s="96" t="s">
        <v>1205</v>
      </c>
      <c r="J142" s="96"/>
      <c r="K142" s="96" t="s">
        <v>94</v>
      </c>
      <c r="L142" s="96"/>
      <c r="M142" s="96"/>
      <c r="N142" s="115"/>
      <c r="O142" s="96"/>
      <c r="P142" s="96"/>
      <c r="Q142" s="96"/>
      <c r="R142" s="116" t="str">
        <f t="shared" si="29"/>
        <v>73</v>
      </c>
      <c r="S142" s="117" t="s">
        <v>466</v>
      </c>
      <c r="T142" s="117" t="str">
        <f>+VLOOKUP(S142,Filtros!$G$8:$H$501,2,FALSE)</f>
        <v>Servicio de Alimentación</v>
      </c>
      <c r="U142" s="118">
        <v>15000</v>
      </c>
      <c r="V142" s="118"/>
      <c r="W142" s="118"/>
      <c r="X142" s="118"/>
      <c r="Y142" s="118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20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21"/>
      <c r="BA142" s="121"/>
      <c r="BB142" s="96"/>
      <c r="BC142" s="96"/>
      <c r="BD142" s="96"/>
      <c r="BE142" s="96"/>
      <c r="BF142" s="96"/>
    </row>
    <row r="143" spans="1:58" s="122" customFormat="1" ht="103.5" customHeight="1">
      <c r="A143" s="96" t="s">
        <v>974</v>
      </c>
      <c r="B143" s="96"/>
      <c r="C143" s="96" t="s">
        <v>975</v>
      </c>
      <c r="D143" s="96" t="s">
        <v>925</v>
      </c>
      <c r="E143" s="96" t="s">
        <v>120</v>
      </c>
      <c r="F143" s="96" t="s">
        <v>976</v>
      </c>
      <c r="G143" s="96" t="s">
        <v>977</v>
      </c>
      <c r="H143" s="96" t="s">
        <v>1100</v>
      </c>
      <c r="I143" s="96" t="s">
        <v>975</v>
      </c>
      <c r="J143" s="96"/>
      <c r="K143" s="96"/>
      <c r="L143" s="96"/>
      <c r="M143" s="96"/>
      <c r="N143" s="115">
        <v>1</v>
      </c>
      <c r="O143" s="96"/>
      <c r="P143" s="96"/>
      <c r="Q143" s="96"/>
      <c r="R143" s="116" t="str">
        <f t="shared" si="29"/>
        <v>73</v>
      </c>
      <c r="S143" s="117" t="s">
        <v>466</v>
      </c>
      <c r="T143" s="117" t="str">
        <f>+VLOOKUP(S143,Filtros!$G$8:$H$501,2,FALSE)</f>
        <v>Servicio de Alimentación</v>
      </c>
      <c r="U143" s="118">
        <v>16850.8</v>
      </c>
      <c r="V143" s="118"/>
      <c r="W143" s="118"/>
      <c r="X143" s="118"/>
      <c r="Y143" s="118">
        <f t="shared" si="26"/>
        <v>16850.8</v>
      </c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20">
        <f>SUM(Z143:AK143)</f>
        <v>0</v>
      </c>
      <c r="AM143" s="118">
        <v>0</v>
      </c>
      <c r="AN143" s="118">
        <v>0</v>
      </c>
      <c r="AO143" s="118">
        <v>0</v>
      </c>
      <c r="AP143" s="118">
        <v>0</v>
      </c>
      <c r="AQ143" s="118">
        <v>0</v>
      </c>
      <c r="AR143" s="118">
        <v>0</v>
      </c>
      <c r="AS143" s="118">
        <v>0</v>
      </c>
      <c r="AT143" s="118">
        <v>0</v>
      </c>
      <c r="AU143" s="118">
        <v>0</v>
      </c>
      <c r="AV143" s="118">
        <v>0</v>
      </c>
      <c r="AW143" s="118">
        <f t="shared" ref="AW143:AX145" si="31">+Y143*Z143</f>
        <v>0</v>
      </c>
      <c r="AX143" s="118">
        <f t="shared" si="31"/>
        <v>0</v>
      </c>
      <c r="AY143" s="118">
        <f>SUM(AM143:AX143)</f>
        <v>0</v>
      </c>
      <c r="AZ143" s="121">
        <f>+Y143-AY143</f>
        <v>16850.8</v>
      </c>
      <c r="BA143" s="121" t="s">
        <v>97</v>
      </c>
      <c r="BB143" s="96"/>
      <c r="BC143" s="96"/>
      <c r="BD143" s="96"/>
      <c r="BE143" s="96"/>
      <c r="BF143" s="96">
        <f>SUM(BB143:BD143)</f>
        <v>0</v>
      </c>
    </row>
    <row r="144" spans="1:58" s="122" customFormat="1" ht="99" customHeight="1">
      <c r="A144" s="96" t="s">
        <v>974</v>
      </c>
      <c r="B144" s="96"/>
      <c r="C144" s="96" t="s">
        <v>975</v>
      </c>
      <c r="D144" s="96" t="s">
        <v>925</v>
      </c>
      <c r="E144" s="96" t="s">
        <v>120</v>
      </c>
      <c r="F144" s="96" t="s">
        <v>976</v>
      </c>
      <c r="G144" s="96" t="s">
        <v>977</v>
      </c>
      <c r="H144" s="96" t="s">
        <v>1100</v>
      </c>
      <c r="I144" s="96" t="s">
        <v>975</v>
      </c>
      <c r="J144" s="96"/>
      <c r="K144" s="96"/>
      <c r="L144" s="96"/>
      <c r="M144" s="96"/>
      <c r="N144" s="115">
        <v>1</v>
      </c>
      <c r="O144" s="96"/>
      <c r="P144" s="96"/>
      <c r="Q144" s="96"/>
      <c r="R144" s="116" t="str">
        <f t="shared" si="29"/>
        <v>73</v>
      </c>
      <c r="S144" s="117" t="s">
        <v>485</v>
      </c>
      <c r="T144" s="117" t="str">
        <f>+VLOOKUP(S144,Filtros!$G$8:$H$501,2,FALSE)</f>
        <v>Edificios, Locales, Residencias y Cableado Estructurado (Mantenimiento, Reparación e Instalación)</v>
      </c>
      <c r="U144" s="118">
        <v>18000</v>
      </c>
      <c r="V144" s="118"/>
      <c r="W144" s="118"/>
      <c r="X144" s="118"/>
      <c r="Y144" s="118">
        <f t="shared" si="26"/>
        <v>18000</v>
      </c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20">
        <f>SUM(Z144:AK144)</f>
        <v>0</v>
      </c>
      <c r="AM144" s="118">
        <v>0</v>
      </c>
      <c r="AN144" s="118">
        <v>0</v>
      </c>
      <c r="AO144" s="118">
        <v>0</v>
      </c>
      <c r="AP144" s="118">
        <v>0</v>
      </c>
      <c r="AQ144" s="118">
        <v>0</v>
      </c>
      <c r="AR144" s="118">
        <v>0</v>
      </c>
      <c r="AS144" s="118">
        <v>0</v>
      </c>
      <c r="AT144" s="118">
        <v>0</v>
      </c>
      <c r="AU144" s="118">
        <v>0</v>
      </c>
      <c r="AV144" s="118">
        <v>0</v>
      </c>
      <c r="AW144" s="118">
        <f t="shared" si="31"/>
        <v>0</v>
      </c>
      <c r="AX144" s="118">
        <f t="shared" si="31"/>
        <v>0</v>
      </c>
      <c r="AY144" s="118">
        <f>SUM(AM144:AX144)</f>
        <v>0</v>
      </c>
      <c r="AZ144" s="121">
        <f>+Y144-AY144</f>
        <v>18000</v>
      </c>
      <c r="BA144" s="121" t="s">
        <v>97</v>
      </c>
      <c r="BB144" s="96"/>
      <c r="BC144" s="96"/>
      <c r="BD144" s="96"/>
      <c r="BE144" s="96"/>
      <c r="BF144" s="96">
        <f>SUM(BB144:BD144)</f>
        <v>0</v>
      </c>
    </row>
    <row r="145" spans="1:58" s="122" customFormat="1" ht="200.25" customHeight="1">
      <c r="A145" s="156" t="s">
        <v>974</v>
      </c>
      <c r="B145" s="156"/>
      <c r="C145" s="156" t="s">
        <v>979</v>
      </c>
      <c r="D145" s="156" t="s">
        <v>925</v>
      </c>
      <c r="E145" s="156" t="s">
        <v>120</v>
      </c>
      <c r="F145" s="156" t="s">
        <v>976</v>
      </c>
      <c r="G145" s="156" t="s">
        <v>977</v>
      </c>
      <c r="H145" s="156" t="s">
        <v>1100</v>
      </c>
      <c r="I145" s="96" t="s">
        <v>1232</v>
      </c>
      <c r="J145" s="96"/>
      <c r="K145" s="96"/>
      <c r="L145" s="96"/>
      <c r="M145" s="96"/>
      <c r="N145" s="115">
        <v>1</v>
      </c>
      <c r="O145" s="96"/>
      <c r="P145" s="96"/>
      <c r="Q145" s="96"/>
      <c r="R145" s="116" t="str">
        <f t="shared" si="29"/>
        <v>78</v>
      </c>
      <c r="S145" s="117" t="s">
        <v>567</v>
      </c>
      <c r="T145" s="117" t="str">
        <f>+VLOOKUP(S145,Filtros!$G$8:$H$501,2,FALSE)</f>
        <v>Transferencias o Donaciones al Sector Privado no Financiero</v>
      </c>
      <c r="U145" s="118">
        <v>47069.82</v>
      </c>
      <c r="V145" s="118"/>
      <c r="W145" s="118"/>
      <c r="X145" s="118"/>
      <c r="Y145" s="118">
        <f t="shared" si="26"/>
        <v>47069.82</v>
      </c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20">
        <f>SUM(Z145:AK145)</f>
        <v>0</v>
      </c>
      <c r="AM145" s="118">
        <v>0</v>
      </c>
      <c r="AN145" s="118">
        <v>0</v>
      </c>
      <c r="AO145" s="118">
        <v>0</v>
      </c>
      <c r="AP145" s="118">
        <v>0</v>
      </c>
      <c r="AQ145" s="118">
        <v>0</v>
      </c>
      <c r="AR145" s="118">
        <v>0</v>
      </c>
      <c r="AS145" s="118">
        <v>0</v>
      </c>
      <c r="AT145" s="118">
        <v>0</v>
      </c>
      <c r="AU145" s="118">
        <v>0</v>
      </c>
      <c r="AV145" s="118">
        <v>0</v>
      </c>
      <c r="AW145" s="118">
        <f t="shared" si="31"/>
        <v>0</v>
      </c>
      <c r="AX145" s="118">
        <f t="shared" si="31"/>
        <v>0</v>
      </c>
      <c r="AY145" s="118">
        <f>SUM(AM145:AX145)</f>
        <v>0</v>
      </c>
      <c r="AZ145" s="121">
        <f>+Y145-AY145</f>
        <v>47069.82</v>
      </c>
      <c r="BA145" s="121" t="s">
        <v>97</v>
      </c>
      <c r="BB145" s="96"/>
      <c r="BC145" s="96"/>
      <c r="BD145" s="96"/>
      <c r="BE145" s="96"/>
      <c r="BF145" s="96">
        <f>SUM(BB145:BD145)</f>
        <v>0</v>
      </c>
    </row>
    <row r="146" spans="1:58" s="122" customFormat="1" ht="66" hidden="1" customHeight="1">
      <c r="A146" s="157"/>
      <c r="B146" s="157"/>
      <c r="C146" s="157"/>
      <c r="D146" s="157"/>
      <c r="E146" s="157"/>
      <c r="F146" s="157"/>
      <c r="G146" s="157"/>
      <c r="H146" s="157"/>
      <c r="I146" s="96" t="s">
        <v>1233</v>
      </c>
      <c r="J146" s="96"/>
      <c r="K146" s="96"/>
      <c r="L146" s="96"/>
      <c r="M146" s="96"/>
      <c r="N146" s="115"/>
      <c r="O146" s="96"/>
      <c r="P146" s="96"/>
      <c r="Q146" s="96"/>
      <c r="R146" s="116"/>
      <c r="S146" s="117"/>
      <c r="T146" s="117"/>
      <c r="U146" s="118"/>
      <c r="V146" s="118"/>
      <c r="W146" s="118"/>
      <c r="X146" s="118"/>
      <c r="Y146" s="118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20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21"/>
      <c r="BA146" s="121"/>
      <c r="BB146" s="96"/>
      <c r="BC146" s="96"/>
      <c r="BD146" s="96"/>
      <c r="BE146" s="96"/>
      <c r="BF146" s="96"/>
    </row>
    <row r="147" spans="1:58" s="122" customFormat="1" ht="64.5" hidden="1" customHeight="1">
      <c r="A147" s="157"/>
      <c r="B147" s="157"/>
      <c r="C147" s="157"/>
      <c r="D147" s="157"/>
      <c r="E147" s="157"/>
      <c r="F147" s="157"/>
      <c r="G147" s="157"/>
      <c r="H147" s="157"/>
      <c r="I147" s="96" t="s">
        <v>1234</v>
      </c>
      <c r="J147" s="96"/>
      <c r="K147" s="96"/>
      <c r="L147" s="96"/>
      <c r="M147" s="96"/>
      <c r="N147" s="115"/>
      <c r="O147" s="96"/>
      <c r="P147" s="96"/>
      <c r="Q147" s="96"/>
      <c r="R147" s="116"/>
      <c r="S147" s="117"/>
      <c r="T147" s="117"/>
      <c r="U147" s="118"/>
      <c r="V147" s="118"/>
      <c r="W147" s="118"/>
      <c r="X147" s="118"/>
      <c r="Y147" s="118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20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21"/>
      <c r="BA147" s="121"/>
      <c r="BB147" s="96"/>
      <c r="BC147" s="96"/>
      <c r="BD147" s="96"/>
      <c r="BE147" s="96"/>
      <c r="BF147" s="96"/>
    </row>
    <row r="148" spans="1:58" s="122" customFormat="1" ht="54.75" hidden="1" customHeight="1">
      <c r="A148" s="157"/>
      <c r="B148" s="157"/>
      <c r="C148" s="157"/>
      <c r="D148" s="157"/>
      <c r="E148" s="157"/>
      <c r="F148" s="157"/>
      <c r="G148" s="157"/>
      <c r="H148" s="157"/>
      <c r="I148" s="96" t="s">
        <v>1235</v>
      </c>
      <c r="J148" s="96"/>
      <c r="K148" s="96"/>
      <c r="L148" s="96"/>
      <c r="M148" s="96"/>
      <c r="N148" s="115"/>
      <c r="O148" s="96"/>
      <c r="P148" s="96"/>
      <c r="Q148" s="96"/>
      <c r="R148" s="116"/>
      <c r="S148" s="117"/>
      <c r="T148" s="117"/>
      <c r="U148" s="118"/>
      <c r="V148" s="118"/>
      <c r="W148" s="118"/>
      <c r="X148" s="118"/>
      <c r="Y148" s="118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20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21"/>
      <c r="BA148" s="121"/>
      <c r="BB148" s="96"/>
      <c r="BC148" s="96"/>
      <c r="BD148" s="96"/>
      <c r="BE148" s="96"/>
      <c r="BF148" s="96"/>
    </row>
    <row r="149" spans="1:58" s="122" customFormat="1" ht="51" hidden="1" customHeight="1">
      <c r="A149" s="157"/>
      <c r="B149" s="157"/>
      <c r="C149" s="157"/>
      <c r="D149" s="157"/>
      <c r="E149" s="157"/>
      <c r="F149" s="157"/>
      <c r="G149" s="157"/>
      <c r="H149" s="157"/>
      <c r="I149" s="96" t="s">
        <v>1236</v>
      </c>
      <c r="J149" s="96"/>
      <c r="K149" s="96"/>
      <c r="L149" s="96"/>
      <c r="M149" s="96"/>
      <c r="N149" s="115"/>
      <c r="O149" s="96"/>
      <c r="P149" s="96"/>
      <c r="Q149" s="96"/>
      <c r="R149" s="116"/>
      <c r="S149" s="117"/>
      <c r="T149" s="117"/>
      <c r="U149" s="118"/>
      <c r="V149" s="118"/>
      <c r="W149" s="118"/>
      <c r="X149" s="118"/>
      <c r="Y149" s="118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20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21"/>
      <c r="BA149" s="121"/>
      <c r="BB149" s="96"/>
      <c r="BC149" s="96"/>
      <c r="BD149" s="96"/>
      <c r="BE149" s="96"/>
      <c r="BF149" s="96"/>
    </row>
    <row r="150" spans="1:58" s="122" customFormat="1" ht="48.75" hidden="1" customHeight="1">
      <c r="A150" s="157"/>
      <c r="B150" s="157"/>
      <c r="C150" s="157"/>
      <c r="D150" s="157"/>
      <c r="E150" s="157"/>
      <c r="F150" s="157"/>
      <c r="G150" s="157"/>
      <c r="H150" s="157"/>
      <c r="I150" s="96" t="s">
        <v>1237</v>
      </c>
      <c r="J150" s="96"/>
      <c r="K150" s="96"/>
      <c r="L150" s="96"/>
      <c r="M150" s="96"/>
      <c r="N150" s="115"/>
      <c r="O150" s="96"/>
      <c r="P150" s="96"/>
      <c r="Q150" s="96"/>
      <c r="R150" s="116"/>
      <c r="S150" s="117"/>
      <c r="T150" s="117"/>
      <c r="U150" s="118"/>
      <c r="V150" s="118"/>
      <c r="W150" s="118"/>
      <c r="X150" s="118"/>
      <c r="Y150" s="118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20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21"/>
      <c r="BA150" s="121"/>
      <c r="BB150" s="96"/>
      <c r="BC150" s="96"/>
      <c r="BD150" s="96"/>
      <c r="BE150" s="96"/>
      <c r="BF150" s="96"/>
    </row>
    <row r="151" spans="1:58" s="122" customFormat="1" ht="65.25" hidden="1" customHeight="1">
      <c r="A151" s="157"/>
      <c r="B151" s="157"/>
      <c r="C151" s="157"/>
      <c r="D151" s="157"/>
      <c r="E151" s="157"/>
      <c r="F151" s="157"/>
      <c r="G151" s="157"/>
      <c r="H151" s="157"/>
      <c r="I151" s="96" t="s">
        <v>1238</v>
      </c>
      <c r="J151" s="96"/>
      <c r="K151" s="96"/>
      <c r="L151" s="96"/>
      <c r="M151" s="96"/>
      <c r="N151" s="115"/>
      <c r="O151" s="96"/>
      <c r="P151" s="96"/>
      <c r="Q151" s="96"/>
      <c r="R151" s="116"/>
      <c r="S151" s="117"/>
      <c r="T151" s="117"/>
      <c r="U151" s="118"/>
      <c r="V151" s="118"/>
      <c r="W151" s="118"/>
      <c r="X151" s="118"/>
      <c r="Y151" s="118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20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21"/>
      <c r="BA151" s="121"/>
      <c r="BB151" s="96"/>
      <c r="BC151" s="96"/>
      <c r="BD151" s="96"/>
      <c r="BE151" s="96"/>
      <c r="BF151" s="96"/>
    </row>
    <row r="152" spans="1:58" s="122" customFormat="1" ht="57.75" hidden="1" customHeight="1">
      <c r="A152" s="157"/>
      <c r="B152" s="157"/>
      <c r="C152" s="157"/>
      <c r="D152" s="157"/>
      <c r="E152" s="157"/>
      <c r="F152" s="157"/>
      <c r="G152" s="157"/>
      <c r="H152" s="157"/>
      <c r="I152" s="96" t="s">
        <v>1239</v>
      </c>
      <c r="J152" s="96"/>
      <c r="K152" s="96"/>
      <c r="L152" s="96"/>
      <c r="M152" s="96"/>
      <c r="N152" s="115"/>
      <c r="O152" s="96"/>
      <c r="P152" s="96"/>
      <c r="Q152" s="96"/>
      <c r="R152" s="116"/>
      <c r="S152" s="117"/>
      <c r="T152" s="117"/>
      <c r="U152" s="118"/>
      <c r="V152" s="118"/>
      <c r="W152" s="118"/>
      <c r="X152" s="118"/>
      <c r="Y152" s="118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20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21"/>
      <c r="BA152" s="121"/>
      <c r="BB152" s="96"/>
      <c r="BC152" s="96"/>
      <c r="BD152" s="96"/>
      <c r="BE152" s="96"/>
      <c r="BF152" s="96"/>
    </row>
    <row r="153" spans="1:58" s="122" customFormat="1" ht="60.75" hidden="1" customHeight="1">
      <c r="A153" s="157"/>
      <c r="B153" s="157"/>
      <c r="C153" s="157"/>
      <c r="D153" s="157"/>
      <c r="E153" s="157"/>
      <c r="F153" s="157"/>
      <c r="G153" s="157"/>
      <c r="H153" s="157"/>
      <c r="I153" s="96" t="s">
        <v>1240</v>
      </c>
      <c r="J153" s="96"/>
      <c r="K153" s="96"/>
      <c r="L153" s="96"/>
      <c r="M153" s="96"/>
      <c r="N153" s="115"/>
      <c r="O153" s="96"/>
      <c r="P153" s="96"/>
      <c r="Q153" s="96"/>
      <c r="R153" s="116"/>
      <c r="S153" s="117"/>
      <c r="T153" s="117"/>
      <c r="U153" s="118"/>
      <c r="V153" s="118"/>
      <c r="W153" s="118"/>
      <c r="X153" s="118"/>
      <c r="Y153" s="118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20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21"/>
      <c r="BA153" s="121"/>
      <c r="BB153" s="96"/>
      <c r="BC153" s="96"/>
      <c r="BD153" s="96"/>
      <c r="BE153" s="96"/>
      <c r="BF153" s="96"/>
    </row>
    <row r="154" spans="1:58" s="122" customFormat="1" ht="70.5" hidden="1" customHeight="1">
      <c r="A154" s="157"/>
      <c r="B154" s="157"/>
      <c r="C154" s="157"/>
      <c r="D154" s="157"/>
      <c r="E154" s="157"/>
      <c r="F154" s="157"/>
      <c r="G154" s="157"/>
      <c r="H154" s="157"/>
      <c r="I154" s="96" t="s">
        <v>1241</v>
      </c>
      <c r="J154" s="96"/>
      <c r="K154" s="96"/>
      <c r="L154" s="96"/>
      <c r="M154" s="96"/>
      <c r="N154" s="115"/>
      <c r="O154" s="96"/>
      <c r="P154" s="96"/>
      <c r="Q154" s="96"/>
      <c r="R154" s="116"/>
      <c r="S154" s="117"/>
      <c r="T154" s="117"/>
      <c r="U154" s="118"/>
      <c r="V154" s="118"/>
      <c r="W154" s="118"/>
      <c r="X154" s="118"/>
      <c r="Y154" s="118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20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21"/>
      <c r="BA154" s="121"/>
      <c r="BB154" s="96"/>
      <c r="BC154" s="96"/>
      <c r="BD154" s="96"/>
      <c r="BE154" s="96"/>
      <c r="BF154" s="96"/>
    </row>
    <row r="155" spans="1:58" s="122" customFormat="1" ht="60.75" hidden="1" customHeight="1">
      <c r="A155" s="157"/>
      <c r="B155" s="157"/>
      <c r="C155" s="157"/>
      <c r="D155" s="157"/>
      <c r="E155" s="157"/>
      <c r="F155" s="157"/>
      <c r="G155" s="157"/>
      <c r="H155" s="157"/>
      <c r="I155" s="96" t="s">
        <v>1242</v>
      </c>
      <c r="J155" s="96"/>
      <c r="K155" s="96"/>
      <c r="L155" s="96"/>
      <c r="M155" s="96"/>
      <c r="N155" s="115"/>
      <c r="O155" s="96"/>
      <c r="P155" s="96"/>
      <c r="Q155" s="96"/>
      <c r="R155" s="116"/>
      <c r="S155" s="117"/>
      <c r="T155" s="117"/>
      <c r="U155" s="118"/>
      <c r="V155" s="118"/>
      <c r="W155" s="118"/>
      <c r="X155" s="118"/>
      <c r="Y155" s="118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20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21"/>
      <c r="BA155" s="121"/>
      <c r="BB155" s="96"/>
      <c r="BC155" s="96"/>
      <c r="BD155" s="96"/>
      <c r="BE155" s="96"/>
      <c r="BF155" s="96"/>
    </row>
    <row r="156" spans="1:58" s="122" customFormat="1" ht="130.5" hidden="1" customHeight="1">
      <c r="A156" s="157"/>
      <c r="B156" s="157"/>
      <c r="C156" s="157"/>
      <c r="D156" s="157"/>
      <c r="E156" s="157"/>
      <c r="F156" s="157"/>
      <c r="G156" s="157"/>
      <c r="H156" s="157"/>
      <c r="I156" s="96" t="s">
        <v>1243</v>
      </c>
      <c r="J156" s="96"/>
      <c r="K156" s="96"/>
      <c r="L156" s="96"/>
      <c r="M156" s="96"/>
      <c r="N156" s="115"/>
      <c r="O156" s="96"/>
      <c r="P156" s="96"/>
      <c r="Q156" s="96"/>
      <c r="R156" s="116"/>
      <c r="S156" s="117"/>
      <c r="T156" s="117"/>
      <c r="U156" s="118"/>
      <c r="V156" s="118"/>
      <c r="W156" s="118"/>
      <c r="X156" s="118"/>
      <c r="Y156" s="118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20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21"/>
      <c r="BA156" s="121"/>
      <c r="BB156" s="96"/>
      <c r="BC156" s="96"/>
      <c r="BD156" s="96"/>
      <c r="BE156" s="96"/>
      <c r="BF156" s="96"/>
    </row>
    <row r="157" spans="1:58" s="122" customFormat="1" ht="60.75" customHeight="1">
      <c r="A157" s="157"/>
      <c r="B157" s="157"/>
      <c r="C157" s="157"/>
      <c r="D157" s="157"/>
      <c r="E157" s="157"/>
      <c r="F157" s="157"/>
      <c r="G157" s="157"/>
      <c r="H157" s="157"/>
      <c r="I157" s="96" t="s">
        <v>1281</v>
      </c>
      <c r="J157" s="96"/>
      <c r="K157" s="96"/>
      <c r="L157" s="96"/>
      <c r="M157" s="96"/>
      <c r="N157" s="115"/>
      <c r="O157" s="96"/>
      <c r="P157" s="96"/>
      <c r="Q157" s="96"/>
      <c r="R157" s="116"/>
      <c r="S157" s="117"/>
      <c r="T157" s="117"/>
      <c r="U157" s="118"/>
      <c r="V157" s="118"/>
      <c r="W157" s="118"/>
      <c r="X157" s="118"/>
      <c r="Y157" s="118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20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21"/>
      <c r="BA157" s="121"/>
      <c r="BB157" s="96"/>
      <c r="BC157" s="96"/>
      <c r="BD157" s="96"/>
      <c r="BE157" s="96"/>
      <c r="BF157" s="96"/>
    </row>
    <row r="158" spans="1:58" s="122" customFormat="1" ht="190.5" customHeight="1">
      <c r="A158" s="157"/>
      <c r="B158" s="157"/>
      <c r="C158" s="157"/>
      <c r="D158" s="157"/>
      <c r="E158" s="157"/>
      <c r="F158" s="157"/>
      <c r="G158" s="157"/>
      <c r="H158" s="157"/>
      <c r="I158" s="96" t="s">
        <v>1282</v>
      </c>
      <c r="J158" s="96"/>
      <c r="K158" s="96"/>
      <c r="L158" s="96"/>
      <c r="M158" s="96"/>
      <c r="N158" s="115"/>
      <c r="O158" s="96"/>
      <c r="P158" s="96"/>
      <c r="Q158" s="96"/>
      <c r="R158" s="116"/>
      <c r="S158" s="117"/>
      <c r="T158" s="117"/>
      <c r="U158" s="118"/>
      <c r="V158" s="118"/>
      <c r="W158" s="118"/>
      <c r="X158" s="118"/>
      <c r="Y158" s="118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20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21"/>
      <c r="BA158" s="121"/>
      <c r="BB158" s="96"/>
      <c r="BC158" s="96"/>
      <c r="BD158" s="96"/>
      <c r="BE158" s="96"/>
      <c r="BF158" s="96"/>
    </row>
    <row r="159" spans="1:58" s="122" customFormat="1" ht="190.5" customHeight="1">
      <c r="A159" s="158"/>
      <c r="B159" s="158"/>
      <c r="C159" s="158"/>
      <c r="D159" s="158"/>
      <c r="E159" s="158"/>
      <c r="F159" s="158"/>
      <c r="G159" s="158"/>
      <c r="H159" s="158"/>
      <c r="I159" s="96" t="s">
        <v>1287</v>
      </c>
      <c r="J159" s="96"/>
      <c r="K159" s="96"/>
      <c r="L159" s="96"/>
      <c r="M159" s="96"/>
      <c r="N159" s="115"/>
      <c r="O159" s="96"/>
      <c r="P159" s="96"/>
      <c r="Q159" s="96"/>
      <c r="R159" s="116"/>
      <c r="S159" s="117"/>
      <c r="T159" s="117"/>
      <c r="U159" s="118">
        <v>1950</v>
      </c>
      <c r="V159" s="118"/>
      <c r="W159" s="118"/>
      <c r="X159" s="118"/>
      <c r="Y159" s="118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20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21"/>
      <c r="BA159" s="121"/>
      <c r="BB159" s="96"/>
      <c r="BC159" s="96"/>
      <c r="BD159" s="96"/>
      <c r="BE159" s="96"/>
      <c r="BF159" s="96"/>
    </row>
    <row r="160" spans="1:58" s="122" customFormat="1" ht="117.75" customHeight="1">
      <c r="A160" s="127" t="s">
        <v>974</v>
      </c>
      <c r="B160" s="156"/>
      <c r="C160" s="156" t="s">
        <v>980</v>
      </c>
      <c r="D160" s="156" t="s">
        <v>925</v>
      </c>
      <c r="E160" s="156" t="s">
        <v>120</v>
      </c>
      <c r="F160" s="156" t="s">
        <v>976</v>
      </c>
      <c r="G160" s="156" t="s">
        <v>977</v>
      </c>
      <c r="H160" s="156" t="s">
        <v>1100</v>
      </c>
      <c r="I160" s="96" t="s">
        <v>1206</v>
      </c>
      <c r="J160" s="96"/>
      <c r="K160" s="96"/>
      <c r="L160" s="96"/>
      <c r="M160" s="96"/>
      <c r="N160" s="115">
        <v>1</v>
      </c>
      <c r="O160" s="96"/>
      <c r="P160" s="96"/>
      <c r="Q160" s="96"/>
      <c r="R160" s="116" t="str">
        <f t="shared" si="29"/>
        <v>78</v>
      </c>
      <c r="S160" s="117" t="s">
        <v>567</v>
      </c>
      <c r="T160" s="117" t="str">
        <f>+VLOOKUP(S160,Filtros!$G$8:$H$501,2,FALSE)</f>
        <v>Transferencias o Donaciones al Sector Privado no Financiero</v>
      </c>
      <c r="U160" s="118">
        <v>48630.34</v>
      </c>
      <c r="V160" s="118"/>
      <c r="W160" s="118">
        <v>282.17</v>
      </c>
      <c r="X160" s="118"/>
      <c r="Y160" s="118">
        <f t="shared" si="26"/>
        <v>48348.17</v>
      </c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20">
        <f>SUM(Z160:AK160)</f>
        <v>0</v>
      </c>
      <c r="AM160" s="118">
        <v>0</v>
      </c>
      <c r="AN160" s="118">
        <v>0</v>
      </c>
      <c r="AO160" s="118">
        <v>0</v>
      </c>
      <c r="AP160" s="118">
        <v>0</v>
      </c>
      <c r="AQ160" s="118">
        <v>0</v>
      </c>
      <c r="AR160" s="118">
        <v>0</v>
      </c>
      <c r="AS160" s="118">
        <v>0</v>
      </c>
      <c r="AT160" s="118">
        <v>0</v>
      </c>
      <c r="AU160" s="118">
        <v>0</v>
      </c>
      <c r="AV160" s="118">
        <v>0</v>
      </c>
      <c r="AW160" s="118">
        <f>+Y160*Z160</f>
        <v>0</v>
      </c>
      <c r="AX160" s="118">
        <f>+Z160*AA160</f>
        <v>0</v>
      </c>
      <c r="AY160" s="118">
        <f>SUM(AM160:AX160)</f>
        <v>0</v>
      </c>
      <c r="AZ160" s="121">
        <f>+Y160-AY160</f>
        <v>48348.17</v>
      </c>
      <c r="BA160" s="121" t="s">
        <v>97</v>
      </c>
      <c r="BB160" s="96"/>
      <c r="BC160" s="96"/>
      <c r="BD160" s="96"/>
      <c r="BE160" s="96"/>
      <c r="BF160" s="96">
        <f>SUM(BB160:BD160)</f>
        <v>0</v>
      </c>
    </row>
    <row r="161" spans="1:58" s="122" customFormat="1" ht="25.5" hidden="1" customHeight="1">
      <c r="A161" s="140"/>
      <c r="B161" s="157"/>
      <c r="C161" s="157"/>
      <c r="D161" s="157"/>
      <c r="E161" s="157"/>
      <c r="F161" s="157"/>
      <c r="G161" s="157"/>
      <c r="H161" s="157"/>
      <c r="I161" s="96" t="s">
        <v>1222</v>
      </c>
      <c r="J161" s="96"/>
      <c r="K161" s="96"/>
      <c r="L161" s="96"/>
      <c r="M161" s="96"/>
      <c r="N161" s="115"/>
      <c r="O161" s="96"/>
      <c r="P161" s="96"/>
      <c r="Q161" s="96"/>
      <c r="R161" s="116"/>
      <c r="S161" s="117"/>
      <c r="T161" s="117"/>
      <c r="U161" s="118"/>
      <c r="V161" s="118"/>
      <c r="W161" s="118"/>
      <c r="X161" s="118"/>
      <c r="Y161" s="118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20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21"/>
      <c r="BA161" s="121"/>
      <c r="BB161" s="96"/>
      <c r="BC161" s="96"/>
      <c r="BD161" s="96"/>
      <c r="BE161" s="96"/>
      <c r="BF161" s="96"/>
    </row>
    <row r="162" spans="1:58" s="122" customFormat="1" ht="25.5" hidden="1" customHeight="1">
      <c r="A162" s="140"/>
      <c r="B162" s="157"/>
      <c r="C162" s="157"/>
      <c r="D162" s="157"/>
      <c r="E162" s="157"/>
      <c r="F162" s="157"/>
      <c r="G162" s="157"/>
      <c r="H162" s="157"/>
      <c r="I162" s="96" t="s">
        <v>1223</v>
      </c>
      <c r="J162" s="96"/>
      <c r="K162" s="96"/>
      <c r="L162" s="96"/>
      <c r="M162" s="96"/>
      <c r="N162" s="115"/>
      <c r="O162" s="96"/>
      <c r="P162" s="96"/>
      <c r="Q162" s="96"/>
      <c r="R162" s="116"/>
      <c r="S162" s="117"/>
      <c r="T162" s="117"/>
      <c r="U162" s="118"/>
      <c r="V162" s="118"/>
      <c r="W162" s="118"/>
      <c r="X162" s="118"/>
      <c r="Y162" s="118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20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21"/>
      <c r="BA162" s="121"/>
      <c r="BB162" s="96"/>
      <c r="BC162" s="96"/>
      <c r="BD162" s="96"/>
      <c r="BE162" s="96"/>
      <c r="BF162" s="96"/>
    </row>
    <row r="163" spans="1:58" s="122" customFormat="1" ht="25.5" hidden="1" customHeight="1">
      <c r="A163" s="140"/>
      <c r="B163" s="157"/>
      <c r="C163" s="157"/>
      <c r="D163" s="157"/>
      <c r="E163" s="157"/>
      <c r="F163" s="157"/>
      <c r="G163" s="157"/>
      <c r="H163" s="157"/>
      <c r="I163" s="96" t="s">
        <v>1224</v>
      </c>
      <c r="J163" s="96"/>
      <c r="K163" s="96"/>
      <c r="L163" s="96"/>
      <c r="M163" s="96"/>
      <c r="N163" s="115"/>
      <c r="O163" s="96"/>
      <c r="P163" s="96"/>
      <c r="Q163" s="96"/>
      <c r="R163" s="116"/>
      <c r="S163" s="117"/>
      <c r="T163" s="117"/>
      <c r="U163" s="118"/>
      <c r="V163" s="118"/>
      <c r="W163" s="118"/>
      <c r="X163" s="118"/>
      <c r="Y163" s="118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20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21"/>
      <c r="BA163" s="121"/>
      <c r="BB163" s="96"/>
      <c r="BC163" s="96"/>
      <c r="BD163" s="96"/>
      <c r="BE163" s="96"/>
      <c r="BF163" s="96"/>
    </row>
    <row r="164" spans="1:58" s="122" customFormat="1" ht="25.5" hidden="1" customHeight="1">
      <c r="A164" s="140"/>
      <c r="B164" s="157"/>
      <c r="C164" s="157"/>
      <c r="D164" s="157"/>
      <c r="E164" s="157"/>
      <c r="F164" s="157"/>
      <c r="G164" s="157"/>
      <c r="H164" s="157"/>
      <c r="I164" s="96" t="s">
        <v>1225</v>
      </c>
      <c r="J164" s="96"/>
      <c r="K164" s="96"/>
      <c r="L164" s="96"/>
      <c r="M164" s="96"/>
      <c r="N164" s="115"/>
      <c r="O164" s="96"/>
      <c r="P164" s="96"/>
      <c r="Q164" s="96"/>
      <c r="R164" s="116"/>
      <c r="S164" s="117"/>
      <c r="T164" s="117"/>
      <c r="U164" s="118"/>
      <c r="V164" s="118"/>
      <c r="W164" s="118"/>
      <c r="X164" s="118"/>
      <c r="Y164" s="118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20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21"/>
      <c r="BA164" s="121"/>
      <c r="BB164" s="96"/>
      <c r="BC164" s="96"/>
      <c r="BD164" s="96"/>
      <c r="BE164" s="96"/>
      <c r="BF164" s="96"/>
    </row>
    <row r="165" spans="1:58" s="122" customFormat="1" ht="33.75" hidden="1" customHeight="1">
      <c r="A165" s="140"/>
      <c r="B165" s="157"/>
      <c r="C165" s="157"/>
      <c r="D165" s="157"/>
      <c r="E165" s="157"/>
      <c r="F165" s="157"/>
      <c r="G165" s="157"/>
      <c r="H165" s="157"/>
      <c r="I165" s="96" t="s">
        <v>1226</v>
      </c>
      <c r="J165" s="96"/>
      <c r="K165" s="96"/>
      <c r="L165" s="96"/>
      <c r="M165" s="96"/>
      <c r="N165" s="115"/>
      <c r="O165" s="96"/>
      <c r="P165" s="96"/>
      <c r="Q165" s="96"/>
      <c r="R165" s="116"/>
      <c r="S165" s="117"/>
      <c r="T165" s="117"/>
      <c r="U165" s="118"/>
      <c r="V165" s="118"/>
      <c r="W165" s="118"/>
      <c r="X165" s="118"/>
      <c r="Y165" s="118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20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21"/>
      <c r="BA165" s="121"/>
      <c r="BB165" s="96"/>
      <c r="BC165" s="96"/>
      <c r="BD165" s="96"/>
      <c r="BE165" s="96"/>
      <c r="BF165" s="96"/>
    </row>
    <row r="166" spans="1:58" s="122" customFormat="1" ht="77.25" hidden="1" customHeight="1">
      <c r="A166" s="123"/>
      <c r="B166" s="157"/>
      <c r="C166" s="157"/>
      <c r="D166" s="158"/>
      <c r="E166" s="158"/>
      <c r="F166" s="158"/>
      <c r="G166" s="158"/>
      <c r="H166" s="158"/>
      <c r="I166" s="96" t="s">
        <v>1227</v>
      </c>
      <c r="J166" s="96"/>
      <c r="K166" s="96"/>
      <c r="L166" s="96"/>
      <c r="M166" s="96"/>
      <c r="N166" s="115"/>
      <c r="O166" s="96"/>
      <c r="P166" s="96"/>
      <c r="Q166" s="96"/>
      <c r="R166" s="116"/>
      <c r="S166" s="117"/>
      <c r="T166" s="117"/>
      <c r="U166" s="118"/>
      <c r="V166" s="118"/>
      <c r="W166" s="118"/>
      <c r="X166" s="118"/>
      <c r="Y166" s="118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20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21"/>
      <c r="BA166" s="121"/>
      <c r="BB166" s="96"/>
      <c r="BC166" s="96"/>
      <c r="BD166" s="96"/>
      <c r="BE166" s="96"/>
      <c r="BF166" s="96"/>
    </row>
    <row r="167" spans="1:58" s="122" customFormat="1" ht="30.75" customHeight="1">
      <c r="A167" s="127" t="s">
        <v>974</v>
      </c>
      <c r="B167" s="156"/>
      <c r="C167" s="156" t="s">
        <v>981</v>
      </c>
      <c r="D167" s="156" t="s">
        <v>925</v>
      </c>
      <c r="E167" s="156" t="s">
        <v>120</v>
      </c>
      <c r="F167" s="156" t="s">
        <v>976</v>
      </c>
      <c r="G167" s="156" t="s">
        <v>977</v>
      </c>
      <c r="H167" s="156" t="s">
        <v>1100</v>
      </c>
      <c r="I167" s="96" t="s">
        <v>1214</v>
      </c>
      <c r="J167" s="96"/>
      <c r="K167" s="96"/>
      <c r="L167" s="96"/>
      <c r="M167" s="96"/>
      <c r="N167" s="115">
        <v>1</v>
      </c>
      <c r="O167" s="96"/>
      <c r="P167" s="96"/>
      <c r="Q167" s="96"/>
      <c r="R167" s="116" t="str">
        <f t="shared" si="29"/>
        <v>78</v>
      </c>
      <c r="S167" s="117" t="s">
        <v>567</v>
      </c>
      <c r="T167" s="117" t="str">
        <f>+VLOOKUP(S167,Filtros!$G$8:$H$501,2,FALSE)</f>
        <v>Transferencias o Donaciones al Sector Privado no Financiero</v>
      </c>
      <c r="U167" s="118">
        <v>12000</v>
      </c>
      <c r="V167" s="118"/>
      <c r="W167" s="118"/>
      <c r="X167" s="118"/>
      <c r="Y167" s="118">
        <f t="shared" si="26"/>
        <v>12000</v>
      </c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20">
        <f>SUM(Z167:AK167)</f>
        <v>0</v>
      </c>
      <c r="AM167" s="118">
        <v>0</v>
      </c>
      <c r="AN167" s="118">
        <v>0</v>
      </c>
      <c r="AO167" s="118">
        <v>0</v>
      </c>
      <c r="AP167" s="118">
        <v>0</v>
      </c>
      <c r="AQ167" s="118">
        <v>0</v>
      </c>
      <c r="AR167" s="118">
        <v>0</v>
      </c>
      <c r="AS167" s="118">
        <v>0</v>
      </c>
      <c r="AT167" s="118">
        <v>0</v>
      </c>
      <c r="AU167" s="118">
        <v>0</v>
      </c>
      <c r="AV167" s="118">
        <v>0</v>
      </c>
      <c r="AW167" s="118">
        <f>+Y167*Z167</f>
        <v>0</v>
      </c>
      <c r="AX167" s="118">
        <f>+Z167*AA167</f>
        <v>0</v>
      </c>
      <c r="AY167" s="118">
        <f>SUM(AM167:AX167)</f>
        <v>0</v>
      </c>
      <c r="AZ167" s="121">
        <f>+Y167-AY167</f>
        <v>12000</v>
      </c>
      <c r="BA167" s="121" t="s">
        <v>97</v>
      </c>
      <c r="BB167" s="96"/>
      <c r="BC167" s="96"/>
      <c r="BD167" s="96"/>
      <c r="BE167" s="96"/>
      <c r="BF167" s="96">
        <f>SUM(BB167:BD167)</f>
        <v>0</v>
      </c>
    </row>
    <row r="168" spans="1:58" s="122" customFormat="1" ht="29.25" hidden="1" customHeight="1">
      <c r="A168" s="140"/>
      <c r="B168" s="157"/>
      <c r="C168" s="157"/>
      <c r="D168" s="157"/>
      <c r="E168" s="157"/>
      <c r="F168" s="157"/>
      <c r="G168" s="157"/>
      <c r="H168" s="157"/>
      <c r="I168" s="96" t="s">
        <v>1215</v>
      </c>
      <c r="J168" s="96"/>
      <c r="K168" s="96"/>
      <c r="L168" s="96"/>
      <c r="M168" s="96"/>
      <c r="N168" s="115"/>
      <c r="O168" s="96"/>
      <c r="P168" s="96"/>
      <c r="Q168" s="96"/>
      <c r="R168" s="116"/>
      <c r="S168" s="117"/>
      <c r="T168" s="117"/>
      <c r="U168" s="118"/>
      <c r="V168" s="118"/>
      <c r="W168" s="118"/>
      <c r="X168" s="118"/>
      <c r="Y168" s="118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20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21"/>
      <c r="BA168" s="121"/>
      <c r="BB168" s="96"/>
      <c r="BC168" s="96"/>
      <c r="BD168" s="96"/>
      <c r="BE168" s="96"/>
      <c r="BF168" s="96"/>
    </row>
    <row r="169" spans="1:58" s="122" customFormat="1" ht="29.25" hidden="1" customHeight="1">
      <c r="A169" s="140"/>
      <c r="B169" s="157"/>
      <c r="C169" s="157"/>
      <c r="D169" s="157"/>
      <c r="E169" s="157"/>
      <c r="F169" s="157"/>
      <c r="G169" s="157"/>
      <c r="H169" s="157"/>
      <c r="I169" s="96" t="s">
        <v>1216</v>
      </c>
      <c r="J169" s="96"/>
      <c r="K169" s="96"/>
      <c r="L169" s="96"/>
      <c r="M169" s="96"/>
      <c r="N169" s="115"/>
      <c r="O169" s="96"/>
      <c r="P169" s="96"/>
      <c r="Q169" s="96"/>
      <c r="R169" s="116"/>
      <c r="S169" s="117"/>
      <c r="T169" s="117"/>
      <c r="U169" s="118"/>
      <c r="V169" s="118"/>
      <c r="W169" s="118"/>
      <c r="X169" s="118"/>
      <c r="Y169" s="118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20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21"/>
      <c r="BA169" s="121"/>
      <c r="BB169" s="96"/>
      <c r="BC169" s="96"/>
      <c r="BD169" s="96"/>
      <c r="BE169" s="96"/>
      <c r="BF169" s="96"/>
    </row>
    <row r="170" spans="1:58" s="122" customFormat="1" ht="29.25" hidden="1" customHeight="1">
      <c r="A170" s="140"/>
      <c r="B170" s="157"/>
      <c r="C170" s="157"/>
      <c r="D170" s="157"/>
      <c r="E170" s="157"/>
      <c r="F170" s="157"/>
      <c r="G170" s="157"/>
      <c r="H170" s="157"/>
      <c r="I170" s="96" t="s">
        <v>1217</v>
      </c>
      <c r="J170" s="96"/>
      <c r="K170" s="96"/>
      <c r="L170" s="96"/>
      <c r="M170" s="96"/>
      <c r="N170" s="115"/>
      <c r="O170" s="96"/>
      <c r="P170" s="96"/>
      <c r="Q170" s="96"/>
      <c r="R170" s="116"/>
      <c r="S170" s="117"/>
      <c r="T170" s="117"/>
      <c r="U170" s="118"/>
      <c r="V170" s="118"/>
      <c r="W170" s="118"/>
      <c r="X170" s="118"/>
      <c r="Y170" s="118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20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21"/>
      <c r="BA170" s="121"/>
      <c r="BB170" s="96"/>
      <c r="BC170" s="96"/>
      <c r="BD170" s="96"/>
      <c r="BE170" s="96"/>
      <c r="BF170" s="96"/>
    </row>
    <row r="171" spans="1:58" s="122" customFormat="1" ht="29.25" hidden="1" customHeight="1">
      <c r="A171" s="140"/>
      <c r="B171" s="157"/>
      <c r="C171" s="157"/>
      <c r="D171" s="157"/>
      <c r="E171" s="157"/>
      <c r="F171" s="157"/>
      <c r="G171" s="157"/>
      <c r="H171" s="157"/>
      <c r="I171" s="96" t="s">
        <v>1218</v>
      </c>
      <c r="J171" s="96"/>
      <c r="K171" s="96"/>
      <c r="L171" s="96"/>
      <c r="M171" s="96"/>
      <c r="N171" s="115"/>
      <c r="O171" s="96"/>
      <c r="P171" s="96"/>
      <c r="Q171" s="96"/>
      <c r="R171" s="116"/>
      <c r="S171" s="117"/>
      <c r="T171" s="117"/>
      <c r="U171" s="118"/>
      <c r="V171" s="118"/>
      <c r="W171" s="118"/>
      <c r="X171" s="118"/>
      <c r="Y171" s="118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20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21"/>
      <c r="BA171" s="121"/>
      <c r="BB171" s="96"/>
      <c r="BC171" s="96"/>
      <c r="BD171" s="96"/>
      <c r="BE171" s="96"/>
      <c r="BF171" s="96"/>
    </row>
    <row r="172" spans="1:58" s="122" customFormat="1" ht="29.25" hidden="1" customHeight="1">
      <c r="A172" s="140"/>
      <c r="B172" s="157"/>
      <c r="C172" s="157"/>
      <c r="D172" s="157"/>
      <c r="E172" s="157"/>
      <c r="F172" s="157"/>
      <c r="G172" s="157"/>
      <c r="H172" s="157"/>
      <c r="I172" s="96" t="s">
        <v>1219</v>
      </c>
      <c r="J172" s="96"/>
      <c r="K172" s="96"/>
      <c r="L172" s="96"/>
      <c r="M172" s="96"/>
      <c r="N172" s="115"/>
      <c r="O172" s="96"/>
      <c r="P172" s="96"/>
      <c r="Q172" s="96"/>
      <c r="R172" s="116"/>
      <c r="S172" s="117"/>
      <c r="T172" s="117"/>
      <c r="U172" s="118"/>
      <c r="V172" s="118"/>
      <c r="W172" s="118"/>
      <c r="X172" s="118"/>
      <c r="Y172" s="118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20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21"/>
      <c r="BA172" s="121"/>
      <c r="BB172" s="96"/>
      <c r="BC172" s="96"/>
      <c r="BD172" s="96"/>
      <c r="BE172" s="96"/>
      <c r="BF172" s="96"/>
    </row>
    <row r="173" spans="1:58" s="122" customFormat="1" ht="29.25" hidden="1" customHeight="1">
      <c r="A173" s="140"/>
      <c r="B173" s="157"/>
      <c r="C173" s="157"/>
      <c r="D173" s="157"/>
      <c r="E173" s="157"/>
      <c r="F173" s="157"/>
      <c r="G173" s="157"/>
      <c r="H173" s="157"/>
      <c r="I173" s="96" t="s">
        <v>1220</v>
      </c>
      <c r="J173" s="96"/>
      <c r="K173" s="96"/>
      <c r="L173" s="96"/>
      <c r="M173" s="96"/>
      <c r="N173" s="115"/>
      <c r="O173" s="96"/>
      <c r="P173" s="96"/>
      <c r="Q173" s="96"/>
      <c r="R173" s="116"/>
      <c r="S173" s="117"/>
      <c r="T173" s="117"/>
      <c r="U173" s="118"/>
      <c r="V173" s="118"/>
      <c r="W173" s="118"/>
      <c r="X173" s="118"/>
      <c r="Y173" s="118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20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21"/>
      <c r="BA173" s="121"/>
      <c r="BB173" s="96"/>
      <c r="BC173" s="96"/>
      <c r="BD173" s="96"/>
      <c r="BE173" s="96"/>
      <c r="BF173" s="96"/>
    </row>
    <row r="174" spans="1:58" s="122" customFormat="1" ht="61.5" hidden="1" customHeight="1">
      <c r="A174" s="123"/>
      <c r="B174" s="158"/>
      <c r="C174" s="158"/>
      <c r="D174" s="158"/>
      <c r="E174" s="158"/>
      <c r="F174" s="158"/>
      <c r="G174" s="158"/>
      <c r="H174" s="158"/>
      <c r="I174" s="96" t="s">
        <v>1221</v>
      </c>
      <c r="J174" s="96"/>
      <c r="K174" s="96"/>
      <c r="L174" s="96"/>
      <c r="M174" s="96"/>
      <c r="N174" s="115"/>
      <c r="O174" s="96"/>
      <c r="P174" s="96"/>
      <c r="Q174" s="96"/>
      <c r="R174" s="116"/>
      <c r="S174" s="117"/>
      <c r="T174" s="117"/>
      <c r="U174" s="118"/>
      <c r="V174" s="118"/>
      <c r="W174" s="118"/>
      <c r="X174" s="118"/>
      <c r="Y174" s="118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20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21"/>
      <c r="BA174" s="121"/>
      <c r="BB174" s="96"/>
      <c r="BC174" s="96"/>
      <c r="BD174" s="96"/>
      <c r="BE174" s="96"/>
      <c r="BF174" s="96"/>
    </row>
    <row r="175" spans="1:58" s="122" customFormat="1" ht="116.25" customHeight="1">
      <c r="A175" s="127" t="s">
        <v>974</v>
      </c>
      <c r="B175" s="156"/>
      <c r="C175" s="156" t="s">
        <v>982</v>
      </c>
      <c r="D175" s="156" t="s">
        <v>925</v>
      </c>
      <c r="E175" s="156" t="s">
        <v>120</v>
      </c>
      <c r="F175" s="156" t="s">
        <v>976</v>
      </c>
      <c r="G175" s="156" t="s">
        <v>977</v>
      </c>
      <c r="H175" s="156" t="s">
        <v>1100</v>
      </c>
      <c r="I175" s="96" t="s">
        <v>1208</v>
      </c>
      <c r="J175" s="96"/>
      <c r="K175" s="96"/>
      <c r="L175" s="96"/>
      <c r="M175" s="96"/>
      <c r="N175" s="115">
        <v>1</v>
      </c>
      <c r="O175" s="96"/>
      <c r="P175" s="96"/>
      <c r="Q175" s="96"/>
      <c r="R175" s="116" t="str">
        <f t="shared" si="29"/>
        <v>78</v>
      </c>
      <c r="S175" s="117" t="s">
        <v>567</v>
      </c>
      <c r="T175" s="117" t="str">
        <f>+VLOOKUP(S175,Filtros!$G$8:$H$501,2,FALSE)</f>
        <v>Transferencias o Donaciones al Sector Privado no Financiero</v>
      </c>
      <c r="U175" s="118">
        <v>28205.8</v>
      </c>
      <c r="V175" s="118"/>
      <c r="W175" s="118">
        <v>199.45</v>
      </c>
      <c r="X175" s="118"/>
      <c r="Y175" s="118">
        <f t="shared" si="26"/>
        <v>28006.35</v>
      </c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20">
        <f>SUM(Z175:AK175)</f>
        <v>0</v>
      </c>
      <c r="AM175" s="118">
        <v>0</v>
      </c>
      <c r="AN175" s="118">
        <v>0</v>
      </c>
      <c r="AO175" s="118">
        <v>0</v>
      </c>
      <c r="AP175" s="118">
        <v>0</v>
      </c>
      <c r="AQ175" s="118">
        <v>0</v>
      </c>
      <c r="AR175" s="118">
        <v>0</v>
      </c>
      <c r="AS175" s="118">
        <v>0</v>
      </c>
      <c r="AT175" s="118">
        <v>0</v>
      </c>
      <c r="AU175" s="118">
        <v>0</v>
      </c>
      <c r="AV175" s="118">
        <v>0</v>
      </c>
      <c r="AW175" s="118">
        <f>+Y175*Z175</f>
        <v>0</v>
      </c>
      <c r="AX175" s="118">
        <f>+Z175*AA175</f>
        <v>0</v>
      </c>
      <c r="AY175" s="118">
        <f>SUM(AM175:AX175)</f>
        <v>0</v>
      </c>
      <c r="AZ175" s="121">
        <f>+Y175-AY175</f>
        <v>28006.35</v>
      </c>
      <c r="BA175" s="121" t="s">
        <v>97</v>
      </c>
      <c r="BB175" s="96"/>
      <c r="BC175" s="96"/>
      <c r="BD175" s="96"/>
      <c r="BE175" s="96"/>
      <c r="BF175" s="96">
        <f>SUM(BB175:BD175)</f>
        <v>0</v>
      </c>
    </row>
    <row r="176" spans="1:58" s="122" customFormat="1" ht="23.25" hidden="1" customHeight="1">
      <c r="A176" s="140"/>
      <c r="B176" s="157"/>
      <c r="C176" s="157"/>
      <c r="D176" s="157"/>
      <c r="E176" s="157"/>
      <c r="F176" s="157"/>
      <c r="G176" s="157"/>
      <c r="H176" s="157"/>
      <c r="I176" s="96" t="s">
        <v>1216</v>
      </c>
      <c r="J176" s="96"/>
      <c r="K176" s="96"/>
      <c r="L176" s="96"/>
      <c r="M176" s="96"/>
      <c r="N176" s="115"/>
      <c r="O176" s="96"/>
      <c r="P176" s="96"/>
      <c r="Q176" s="96"/>
      <c r="R176" s="116"/>
      <c r="S176" s="117"/>
      <c r="T176" s="117"/>
      <c r="U176" s="118"/>
      <c r="V176" s="118"/>
      <c r="W176" s="118"/>
      <c r="X176" s="118"/>
      <c r="Y176" s="118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20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21"/>
      <c r="BA176" s="121"/>
      <c r="BB176" s="96"/>
      <c r="BC176" s="96"/>
      <c r="BD176" s="96"/>
      <c r="BE176" s="96"/>
      <c r="BF176" s="96"/>
    </row>
    <row r="177" spans="1:58" s="122" customFormat="1" ht="25.5" hidden="1" customHeight="1">
      <c r="A177" s="140"/>
      <c r="B177" s="157"/>
      <c r="C177" s="157"/>
      <c r="D177" s="157"/>
      <c r="E177" s="157"/>
      <c r="F177" s="157"/>
      <c r="G177" s="157"/>
      <c r="H177" s="157"/>
      <c r="I177" s="96" t="s">
        <v>1228</v>
      </c>
      <c r="J177" s="96"/>
      <c r="K177" s="96"/>
      <c r="L177" s="96"/>
      <c r="M177" s="96"/>
      <c r="N177" s="115"/>
      <c r="O177" s="96"/>
      <c r="P177" s="96"/>
      <c r="Q177" s="96"/>
      <c r="R177" s="116"/>
      <c r="S177" s="117"/>
      <c r="T177" s="117"/>
      <c r="U177" s="118"/>
      <c r="V177" s="118"/>
      <c r="W177" s="118"/>
      <c r="X177" s="118"/>
      <c r="Y177" s="118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20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21"/>
      <c r="BA177" s="121"/>
      <c r="BB177" s="96"/>
      <c r="BC177" s="96"/>
      <c r="BD177" s="96"/>
      <c r="BE177" s="96"/>
      <c r="BF177" s="96"/>
    </row>
    <row r="178" spans="1:58" s="122" customFormat="1" ht="25.5" hidden="1" customHeight="1">
      <c r="A178" s="140"/>
      <c r="B178" s="157"/>
      <c r="C178" s="157"/>
      <c r="D178" s="157"/>
      <c r="E178" s="157"/>
      <c r="F178" s="157"/>
      <c r="G178" s="157"/>
      <c r="H178" s="157"/>
      <c r="I178" s="96" t="s">
        <v>1229</v>
      </c>
      <c r="J178" s="96"/>
      <c r="K178" s="96"/>
      <c r="L178" s="96"/>
      <c r="M178" s="96"/>
      <c r="N178" s="115"/>
      <c r="O178" s="96"/>
      <c r="P178" s="96"/>
      <c r="Q178" s="96"/>
      <c r="R178" s="116"/>
      <c r="S178" s="117"/>
      <c r="T178" s="117"/>
      <c r="U178" s="118"/>
      <c r="V178" s="118"/>
      <c r="W178" s="118"/>
      <c r="X178" s="118"/>
      <c r="Y178" s="118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20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21"/>
      <c r="BA178" s="121"/>
      <c r="BB178" s="96"/>
      <c r="BC178" s="96"/>
      <c r="BD178" s="96"/>
      <c r="BE178" s="96"/>
      <c r="BF178" s="96"/>
    </row>
    <row r="179" spans="1:58" s="122" customFormat="1" ht="51" hidden="1" customHeight="1">
      <c r="A179" s="140"/>
      <c r="B179" s="157"/>
      <c r="C179" s="157"/>
      <c r="D179" s="157"/>
      <c r="E179" s="157"/>
      <c r="F179" s="157"/>
      <c r="G179" s="157"/>
      <c r="H179" s="157"/>
      <c r="I179" s="96" t="s">
        <v>1218</v>
      </c>
      <c r="J179" s="96"/>
      <c r="K179" s="96"/>
      <c r="L179" s="96"/>
      <c r="M179" s="96"/>
      <c r="N179" s="115"/>
      <c r="O179" s="96"/>
      <c r="P179" s="96"/>
      <c r="Q179" s="96"/>
      <c r="R179" s="116"/>
      <c r="S179" s="117"/>
      <c r="T179" s="117"/>
      <c r="U179" s="118"/>
      <c r="V179" s="118"/>
      <c r="W179" s="118"/>
      <c r="X179" s="118"/>
      <c r="Y179" s="118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20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21"/>
      <c r="BA179" s="121"/>
      <c r="BB179" s="96"/>
      <c r="BC179" s="96"/>
      <c r="BD179" s="96"/>
      <c r="BE179" s="96"/>
      <c r="BF179" s="96"/>
    </row>
    <row r="180" spans="1:58" s="122" customFormat="1" ht="67.5" hidden="1" customHeight="1">
      <c r="A180" s="140"/>
      <c r="B180" s="157"/>
      <c r="C180" s="157"/>
      <c r="D180" s="157"/>
      <c r="E180" s="157"/>
      <c r="F180" s="157"/>
      <c r="G180" s="157"/>
      <c r="H180" s="157"/>
      <c r="I180" s="91" t="s">
        <v>1274</v>
      </c>
      <c r="J180" s="96"/>
      <c r="K180" s="96"/>
      <c r="L180" s="96"/>
      <c r="M180" s="96"/>
      <c r="N180" s="115"/>
      <c r="O180" s="96"/>
      <c r="P180" s="96"/>
      <c r="Q180" s="96"/>
      <c r="R180" s="116"/>
      <c r="S180" s="117"/>
      <c r="T180" s="117"/>
      <c r="U180" s="118">
        <v>964</v>
      </c>
      <c r="V180" s="118"/>
      <c r="W180" s="118"/>
      <c r="X180" s="118"/>
      <c r="Y180" s="118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20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21"/>
      <c r="BA180" s="121"/>
      <c r="BB180" s="96"/>
      <c r="BC180" s="96"/>
      <c r="BD180" s="96"/>
      <c r="BE180" s="96"/>
      <c r="BF180" s="96"/>
    </row>
    <row r="181" spans="1:58" s="122" customFormat="1" ht="53.25" hidden="1" customHeight="1">
      <c r="A181" s="140"/>
      <c r="B181" s="157"/>
      <c r="C181" s="157"/>
      <c r="D181" s="157"/>
      <c r="E181" s="157"/>
      <c r="F181" s="157"/>
      <c r="G181" s="157"/>
      <c r="H181" s="157"/>
      <c r="I181" s="96" t="s">
        <v>1230</v>
      </c>
      <c r="J181" s="96"/>
      <c r="K181" s="96"/>
      <c r="L181" s="96"/>
      <c r="M181" s="96"/>
      <c r="N181" s="115"/>
      <c r="O181" s="96"/>
      <c r="P181" s="96"/>
      <c r="Q181" s="96"/>
      <c r="R181" s="116"/>
      <c r="S181" s="117"/>
      <c r="T181" s="117"/>
      <c r="U181" s="118"/>
      <c r="V181" s="118"/>
      <c r="W181" s="118"/>
      <c r="X181" s="118"/>
      <c r="Y181" s="118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20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21"/>
      <c r="BA181" s="121"/>
      <c r="BB181" s="96"/>
      <c r="BC181" s="96"/>
      <c r="BD181" s="96"/>
      <c r="BE181" s="96"/>
      <c r="BF181" s="96"/>
    </row>
    <row r="182" spans="1:58" s="122" customFormat="1" ht="110.25" hidden="1" customHeight="1">
      <c r="A182" s="123"/>
      <c r="B182" s="158"/>
      <c r="C182" s="158"/>
      <c r="D182" s="158"/>
      <c r="E182" s="158"/>
      <c r="F182" s="158"/>
      <c r="G182" s="158"/>
      <c r="H182" s="158"/>
      <c r="I182" s="96" t="s">
        <v>1231</v>
      </c>
      <c r="J182" s="96"/>
      <c r="K182" s="96"/>
      <c r="L182" s="96"/>
      <c r="M182" s="96"/>
      <c r="N182" s="115"/>
      <c r="O182" s="96"/>
      <c r="P182" s="96"/>
      <c r="Q182" s="96"/>
      <c r="R182" s="116"/>
      <c r="S182" s="117"/>
      <c r="T182" s="117"/>
      <c r="U182" s="118"/>
      <c r="V182" s="118"/>
      <c r="W182" s="118"/>
      <c r="X182" s="118"/>
      <c r="Y182" s="118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20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21"/>
      <c r="BA182" s="121"/>
      <c r="BB182" s="96"/>
      <c r="BC182" s="96"/>
      <c r="BD182" s="96"/>
      <c r="BE182" s="96"/>
      <c r="BF182" s="96"/>
    </row>
    <row r="183" spans="1:58" s="110" customFormat="1" ht="132.75" customHeight="1">
      <c r="A183" s="91" t="s">
        <v>974</v>
      </c>
      <c r="B183" s="91"/>
      <c r="C183" s="91" t="s">
        <v>983</v>
      </c>
      <c r="D183" s="91" t="s">
        <v>925</v>
      </c>
      <c r="E183" s="91" t="s">
        <v>120</v>
      </c>
      <c r="F183" s="91" t="s">
        <v>976</v>
      </c>
      <c r="G183" s="91" t="s">
        <v>977</v>
      </c>
      <c r="H183" s="91" t="s">
        <v>1100</v>
      </c>
      <c r="I183" s="91" t="s">
        <v>1275</v>
      </c>
      <c r="J183" s="91"/>
      <c r="K183" s="91"/>
      <c r="L183" s="91"/>
      <c r="M183" s="91"/>
      <c r="N183" s="106">
        <v>1</v>
      </c>
      <c r="O183" s="91"/>
      <c r="P183" s="91"/>
      <c r="Q183" s="91"/>
      <c r="R183" s="130" t="str">
        <f t="shared" si="29"/>
        <v>78</v>
      </c>
      <c r="S183" s="131" t="s">
        <v>567</v>
      </c>
      <c r="T183" s="131" t="str">
        <f>+VLOOKUP(S183,Filtros!$G$8:$H$501,2,FALSE)</f>
        <v>Transferencias o Donaciones al Sector Privado no Financiero</v>
      </c>
      <c r="U183" s="107">
        <v>21762.62</v>
      </c>
      <c r="V183" s="107"/>
      <c r="W183" s="107"/>
      <c r="X183" s="107"/>
      <c r="Y183" s="107">
        <f t="shared" si="26"/>
        <v>21762.62</v>
      </c>
      <c r="Z183" s="93"/>
      <c r="AA183" s="93"/>
      <c r="AB183" s="93"/>
      <c r="AC183" s="93"/>
      <c r="AD183" s="93"/>
      <c r="AE183" s="93"/>
      <c r="AF183" s="93"/>
      <c r="AG183" s="93"/>
      <c r="AH183" s="93"/>
      <c r="AI183" s="93"/>
      <c r="AJ183" s="93"/>
      <c r="AK183" s="93"/>
      <c r="AL183" s="108">
        <f t="shared" ref="AL183:AL189" si="32">SUM(Z183:AK183)</f>
        <v>0</v>
      </c>
      <c r="AM183" s="107">
        <v>0</v>
      </c>
      <c r="AN183" s="107">
        <v>0</v>
      </c>
      <c r="AO183" s="107">
        <v>0</v>
      </c>
      <c r="AP183" s="107">
        <v>0</v>
      </c>
      <c r="AQ183" s="107">
        <v>0</v>
      </c>
      <c r="AR183" s="107">
        <v>0</v>
      </c>
      <c r="AS183" s="107">
        <v>0</v>
      </c>
      <c r="AT183" s="107">
        <v>0</v>
      </c>
      <c r="AU183" s="107">
        <v>0</v>
      </c>
      <c r="AV183" s="107">
        <v>0</v>
      </c>
      <c r="AW183" s="107">
        <f t="shared" ref="AW183:AX189" si="33">+Y183*Z183</f>
        <v>0</v>
      </c>
      <c r="AX183" s="107">
        <f t="shared" si="33"/>
        <v>0</v>
      </c>
      <c r="AY183" s="107">
        <f t="shared" ref="AY183:AY189" si="34">SUM(AM183:AX183)</f>
        <v>0</v>
      </c>
      <c r="AZ183" s="109">
        <f t="shared" ref="AZ183:AZ189" si="35">+Y183-AY183</f>
        <v>21762.62</v>
      </c>
      <c r="BA183" s="109" t="s">
        <v>97</v>
      </c>
      <c r="BB183" s="91"/>
      <c r="BC183" s="91"/>
      <c r="BD183" s="91"/>
      <c r="BE183" s="91"/>
      <c r="BF183" s="91">
        <f t="shared" ref="BF183:BF189" si="36">SUM(BB183:BD183)</f>
        <v>0</v>
      </c>
    </row>
    <row r="184" spans="1:58" s="122" customFormat="1" ht="111" customHeight="1">
      <c r="A184" s="96" t="s">
        <v>974</v>
      </c>
      <c r="B184" s="96"/>
      <c r="C184" s="96" t="s">
        <v>975</v>
      </c>
      <c r="D184" s="96" t="s">
        <v>925</v>
      </c>
      <c r="E184" s="96" t="s">
        <v>120</v>
      </c>
      <c r="F184" s="96" t="s">
        <v>976</v>
      </c>
      <c r="G184" s="96" t="s">
        <v>977</v>
      </c>
      <c r="H184" s="96" t="s">
        <v>1100</v>
      </c>
      <c r="I184" s="96" t="s">
        <v>975</v>
      </c>
      <c r="J184" s="96"/>
      <c r="K184" s="96"/>
      <c r="L184" s="96"/>
      <c r="M184" s="96"/>
      <c r="N184" s="115">
        <v>1</v>
      </c>
      <c r="O184" s="96"/>
      <c r="P184" s="96"/>
      <c r="Q184" s="96"/>
      <c r="R184" s="116" t="str">
        <f t="shared" si="29"/>
        <v>78</v>
      </c>
      <c r="S184" s="117" t="s">
        <v>567</v>
      </c>
      <c r="T184" s="117" t="str">
        <f>+VLOOKUP(S184,Filtros!$G$8:$H$501,2,FALSE)</f>
        <v>Transferencias o Donaciones al Sector Privado no Financiero</v>
      </c>
      <c r="U184" s="118">
        <v>35000</v>
      </c>
      <c r="V184" s="118"/>
      <c r="W184" s="118"/>
      <c r="X184" s="118"/>
      <c r="Y184" s="118">
        <f t="shared" si="26"/>
        <v>35000</v>
      </c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20">
        <f t="shared" si="32"/>
        <v>0</v>
      </c>
      <c r="AM184" s="118">
        <v>0</v>
      </c>
      <c r="AN184" s="118">
        <v>0</v>
      </c>
      <c r="AO184" s="118">
        <v>0</v>
      </c>
      <c r="AP184" s="118">
        <v>0</v>
      </c>
      <c r="AQ184" s="118">
        <v>0</v>
      </c>
      <c r="AR184" s="118">
        <v>0</v>
      </c>
      <c r="AS184" s="118">
        <v>0</v>
      </c>
      <c r="AT184" s="118">
        <v>0</v>
      </c>
      <c r="AU184" s="118">
        <v>0</v>
      </c>
      <c r="AV184" s="118">
        <v>0</v>
      </c>
      <c r="AW184" s="118">
        <f t="shared" si="33"/>
        <v>0</v>
      </c>
      <c r="AX184" s="118">
        <f t="shared" si="33"/>
        <v>0</v>
      </c>
      <c r="AY184" s="118">
        <f t="shared" si="34"/>
        <v>0</v>
      </c>
      <c r="AZ184" s="121">
        <f t="shared" si="35"/>
        <v>35000</v>
      </c>
      <c r="BA184" s="121" t="s">
        <v>97</v>
      </c>
      <c r="BB184" s="96"/>
      <c r="BC184" s="96"/>
      <c r="BD184" s="96"/>
      <c r="BE184" s="96"/>
      <c r="BF184" s="96">
        <f t="shared" si="36"/>
        <v>0</v>
      </c>
    </row>
    <row r="185" spans="1:58" s="122" customFormat="1" ht="40.5" customHeight="1">
      <c r="A185" s="96" t="s">
        <v>974</v>
      </c>
      <c r="B185" s="96"/>
      <c r="C185" s="96" t="s">
        <v>1080</v>
      </c>
      <c r="D185" s="96" t="s">
        <v>925</v>
      </c>
      <c r="E185" s="96" t="s">
        <v>120</v>
      </c>
      <c r="F185" s="96" t="s">
        <v>976</v>
      </c>
      <c r="G185" s="96" t="s">
        <v>977</v>
      </c>
      <c r="H185" s="96" t="s">
        <v>1100</v>
      </c>
      <c r="I185" s="96" t="s">
        <v>1080</v>
      </c>
      <c r="J185" s="96"/>
      <c r="K185" s="96"/>
      <c r="L185" s="96"/>
      <c r="M185" s="96"/>
      <c r="N185" s="115"/>
      <c r="O185" s="96"/>
      <c r="P185" s="96"/>
      <c r="Q185" s="96"/>
      <c r="R185" s="116" t="str">
        <f t="shared" si="29"/>
        <v>73</v>
      </c>
      <c r="S185" s="117" t="s">
        <v>446</v>
      </c>
      <c r="T185" s="117" t="str">
        <f>+VLOOKUP(S185,Filtros!$G$8:$H$501,2,FALSE)</f>
        <v>Transporte de Personal</v>
      </c>
      <c r="U185" s="118">
        <v>1000</v>
      </c>
      <c r="V185" s="118"/>
      <c r="W185" s="118"/>
      <c r="X185" s="118"/>
      <c r="Y185" s="118">
        <f t="shared" si="26"/>
        <v>1000</v>
      </c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20">
        <f t="shared" si="32"/>
        <v>0</v>
      </c>
      <c r="AM185" s="118">
        <v>0</v>
      </c>
      <c r="AN185" s="118">
        <v>0</v>
      </c>
      <c r="AO185" s="118">
        <v>0</v>
      </c>
      <c r="AP185" s="118">
        <v>0</v>
      </c>
      <c r="AQ185" s="118">
        <v>0</v>
      </c>
      <c r="AR185" s="118">
        <v>0</v>
      </c>
      <c r="AS185" s="118">
        <v>0</v>
      </c>
      <c r="AT185" s="118">
        <v>0</v>
      </c>
      <c r="AU185" s="118">
        <v>0</v>
      </c>
      <c r="AV185" s="118">
        <v>0</v>
      </c>
      <c r="AW185" s="118">
        <f t="shared" si="33"/>
        <v>0</v>
      </c>
      <c r="AX185" s="118">
        <f t="shared" si="33"/>
        <v>0</v>
      </c>
      <c r="AY185" s="118">
        <f t="shared" si="34"/>
        <v>0</v>
      </c>
      <c r="AZ185" s="121">
        <f t="shared" si="35"/>
        <v>1000</v>
      </c>
      <c r="BA185" s="121" t="s">
        <v>97</v>
      </c>
      <c r="BB185" s="96"/>
      <c r="BC185" s="96"/>
      <c r="BD185" s="96"/>
      <c r="BE185" s="96"/>
      <c r="BF185" s="96">
        <f t="shared" si="36"/>
        <v>0</v>
      </c>
    </row>
    <row r="186" spans="1:58" s="122" customFormat="1" ht="106.5" customHeight="1">
      <c r="A186" s="96" t="s">
        <v>974</v>
      </c>
      <c r="B186" s="96"/>
      <c r="C186" s="96" t="s">
        <v>1071</v>
      </c>
      <c r="D186" s="96" t="s">
        <v>925</v>
      </c>
      <c r="E186" s="96" t="s">
        <v>142</v>
      </c>
      <c r="F186" s="96" t="s">
        <v>1011</v>
      </c>
      <c r="G186" s="96"/>
      <c r="H186" s="96" t="s">
        <v>1100</v>
      </c>
      <c r="I186" s="96" t="s">
        <v>1071</v>
      </c>
      <c r="J186" s="96"/>
      <c r="K186" s="96"/>
      <c r="L186" s="96"/>
      <c r="M186" s="96"/>
      <c r="N186" s="115"/>
      <c r="O186" s="96"/>
      <c r="P186" s="96"/>
      <c r="Q186" s="96"/>
      <c r="R186" s="116" t="str">
        <f t="shared" si="29"/>
        <v>73</v>
      </c>
      <c r="S186" s="117" t="s">
        <v>449</v>
      </c>
      <c r="T186" s="117" t="str">
        <f>+VLOOKUP(S186,Filtros!$G$8:$H$501,2,FALSE)</f>
        <v>Edición,    Impresión,    Reproducción,    Publicaciones,    Suscripciones,    Fotocopiado,    Traducción,    Empastado,
Enmarcación, Serigrafía, Fotografía, Carnetización, Filmación e Imágenes Satelitales.</v>
      </c>
      <c r="U186" s="118">
        <v>1500</v>
      </c>
      <c r="V186" s="118"/>
      <c r="W186" s="118"/>
      <c r="X186" s="118"/>
      <c r="Y186" s="118">
        <f t="shared" si="26"/>
        <v>1500</v>
      </c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20">
        <f t="shared" si="32"/>
        <v>0</v>
      </c>
      <c r="AM186" s="118">
        <v>0</v>
      </c>
      <c r="AN186" s="118">
        <v>0</v>
      </c>
      <c r="AO186" s="118">
        <v>0</v>
      </c>
      <c r="AP186" s="118">
        <v>0</v>
      </c>
      <c r="AQ186" s="118">
        <v>0</v>
      </c>
      <c r="AR186" s="118">
        <v>0</v>
      </c>
      <c r="AS186" s="118">
        <v>0</v>
      </c>
      <c r="AT186" s="118">
        <v>0</v>
      </c>
      <c r="AU186" s="118">
        <v>0</v>
      </c>
      <c r="AV186" s="118">
        <v>0</v>
      </c>
      <c r="AW186" s="118">
        <f t="shared" si="33"/>
        <v>0</v>
      </c>
      <c r="AX186" s="118">
        <f t="shared" si="33"/>
        <v>0</v>
      </c>
      <c r="AY186" s="118">
        <f t="shared" si="34"/>
        <v>0</v>
      </c>
      <c r="AZ186" s="121">
        <f t="shared" si="35"/>
        <v>1500</v>
      </c>
      <c r="BA186" s="121" t="s">
        <v>97</v>
      </c>
      <c r="BB186" s="96"/>
      <c r="BC186" s="96"/>
      <c r="BD186" s="96"/>
      <c r="BE186" s="96"/>
      <c r="BF186" s="96">
        <f t="shared" si="36"/>
        <v>0</v>
      </c>
    </row>
    <row r="187" spans="1:58" s="122" customFormat="1" ht="40.5" customHeight="1">
      <c r="A187" s="96" t="s">
        <v>974</v>
      </c>
      <c r="B187" s="96"/>
      <c r="C187" s="96" t="s">
        <v>1081</v>
      </c>
      <c r="D187" s="96" t="s">
        <v>925</v>
      </c>
      <c r="E187" s="96" t="s">
        <v>109</v>
      </c>
      <c r="F187" s="96" t="s">
        <v>1019</v>
      </c>
      <c r="G187" s="96"/>
      <c r="H187" s="96" t="s">
        <v>1100</v>
      </c>
      <c r="I187" s="96" t="s">
        <v>1081</v>
      </c>
      <c r="J187" s="96"/>
      <c r="K187" s="96"/>
      <c r="L187" s="96"/>
      <c r="M187" s="96"/>
      <c r="N187" s="115"/>
      <c r="O187" s="96"/>
      <c r="P187" s="96"/>
      <c r="Q187" s="96"/>
      <c r="R187" s="116" t="str">
        <f t="shared" si="29"/>
        <v>73</v>
      </c>
      <c r="S187" s="117" t="s">
        <v>450</v>
      </c>
      <c r="T187" s="117" t="str">
        <f>+VLOOKUP(S187,Filtros!$G$8:$H$501,2,FALSE)</f>
        <v>Espectáculos Culturales y Sociales</v>
      </c>
      <c r="U187" s="118">
        <v>3000</v>
      </c>
      <c r="V187" s="118"/>
      <c r="W187" s="118"/>
      <c r="X187" s="118"/>
      <c r="Y187" s="118">
        <f t="shared" si="26"/>
        <v>3000</v>
      </c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20">
        <f t="shared" si="32"/>
        <v>0</v>
      </c>
      <c r="AM187" s="118">
        <v>0</v>
      </c>
      <c r="AN187" s="118">
        <v>0</v>
      </c>
      <c r="AO187" s="118">
        <v>0</v>
      </c>
      <c r="AP187" s="118">
        <v>0</v>
      </c>
      <c r="AQ187" s="118">
        <v>0</v>
      </c>
      <c r="AR187" s="118">
        <v>0</v>
      </c>
      <c r="AS187" s="118">
        <v>0</v>
      </c>
      <c r="AT187" s="118">
        <v>0</v>
      </c>
      <c r="AU187" s="118">
        <v>0</v>
      </c>
      <c r="AV187" s="118">
        <v>0</v>
      </c>
      <c r="AW187" s="118">
        <f t="shared" si="33"/>
        <v>0</v>
      </c>
      <c r="AX187" s="118">
        <f t="shared" si="33"/>
        <v>0</v>
      </c>
      <c r="AY187" s="118">
        <f t="shared" si="34"/>
        <v>0</v>
      </c>
      <c r="AZ187" s="121">
        <f t="shared" si="35"/>
        <v>3000</v>
      </c>
      <c r="BA187" s="121" t="s">
        <v>97</v>
      </c>
      <c r="BB187" s="96"/>
      <c r="BC187" s="96"/>
      <c r="BD187" s="96"/>
      <c r="BE187" s="96"/>
      <c r="BF187" s="96">
        <f t="shared" si="36"/>
        <v>0</v>
      </c>
    </row>
    <row r="188" spans="1:58" s="122" customFormat="1" ht="40.5" customHeight="1">
      <c r="A188" s="96" t="s">
        <v>974</v>
      </c>
      <c r="B188" s="96"/>
      <c r="C188" s="96" t="s">
        <v>1082</v>
      </c>
      <c r="D188" s="96" t="s">
        <v>925</v>
      </c>
      <c r="E188" s="96" t="s">
        <v>142</v>
      </c>
      <c r="F188" s="96" t="s">
        <v>1011</v>
      </c>
      <c r="G188" s="96"/>
      <c r="H188" s="96" t="s">
        <v>1100</v>
      </c>
      <c r="I188" s="96" t="s">
        <v>1082</v>
      </c>
      <c r="J188" s="96"/>
      <c r="K188" s="96"/>
      <c r="L188" s="96"/>
      <c r="M188" s="96"/>
      <c r="N188" s="115"/>
      <c r="O188" s="96"/>
      <c r="P188" s="96"/>
      <c r="Q188" s="96"/>
      <c r="R188" s="116" t="str">
        <f t="shared" si="29"/>
        <v>73</v>
      </c>
      <c r="S188" s="117" t="s">
        <v>451</v>
      </c>
      <c r="T188" s="117" t="str">
        <f>+VLOOKUP(S188,Filtros!$G$8:$H$501,2,FALSE)</f>
        <v>Difusión, Información y Publicidad</v>
      </c>
      <c r="U188" s="118">
        <v>1000</v>
      </c>
      <c r="V188" s="118"/>
      <c r="W188" s="118"/>
      <c r="X188" s="118"/>
      <c r="Y188" s="118">
        <f t="shared" si="26"/>
        <v>1000</v>
      </c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20">
        <f t="shared" si="32"/>
        <v>0</v>
      </c>
      <c r="AM188" s="118">
        <v>0</v>
      </c>
      <c r="AN188" s="118">
        <v>0</v>
      </c>
      <c r="AO188" s="118">
        <v>0</v>
      </c>
      <c r="AP188" s="118">
        <v>0</v>
      </c>
      <c r="AQ188" s="118">
        <v>0</v>
      </c>
      <c r="AR188" s="118">
        <v>0</v>
      </c>
      <c r="AS188" s="118">
        <v>0</v>
      </c>
      <c r="AT188" s="118">
        <v>0</v>
      </c>
      <c r="AU188" s="118">
        <v>0</v>
      </c>
      <c r="AV188" s="118">
        <v>0</v>
      </c>
      <c r="AW188" s="118">
        <f t="shared" si="33"/>
        <v>0</v>
      </c>
      <c r="AX188" s="118">
        <f t="shared" si="33"/>
        <v>0</v>
      </c>
      <c r="AY188" s="118">
        <f t="shared" si="34"/>
        <v>0</v>
      </c>
      <c r="AZ188" s="121">
        <f t="shared" si="35"/>
        <v>1000</v>
      </c>
      <c r="BA188" s="121" t="s">
        <v>97</v>
      </c>
      <c r="BB188" s="96"/>
      <c r="BC188" s="96"/>
      <c r="BD188" s="96"/>
      <c r="BE188" s="96"/>
      <c r="BF188" s="96">
        <f t="shared" si="36"/>
        <v>0</v>
      </c>
    </row>
    <row r="189" spans="1:58" s="122" customFormat="1" ht="108.75" customHeight="1">
      <c r="A189" s="96" t="s">
        <v>974</v>
      </c>
      <c r="B189" s="96"/>
      <c r="C189" s="96" t="s">
        <v>1076</v>
      </c>
      <c r="D189" s="96" t="s">
        <v>925</v>
      </c>
      <c r="E189" s="96" t="s">
        <v>142</v>
      </c>
      <c r="F189" s="96" t="s">
        <v>1011</v>
      </c>
      <c r="G189" s="96"/>
      <c r="H189" s="96" t="s">
        <v>1100</v>
      </c>
      <c r="I189" s="96" t="s">
        <v>1076</v>
      </c>
      <c r="J189" s="96"/>
      <c r="K189" s="96"/>
      <c r="L189" s="96"/>
      <c r="M189" s="96"/>
      <c r="N189" s="115"/>
      <c r="O189" s="96"/>
      <c r="P189" s="96"/>
      <c r="Q189" s="96"/>
      <c r="R189" s="116" t="str">
        <f t="shared" si="29"/>
        <v>73</v>
      </c>
      <c r="S189" s="117" t="s">
        <v>453</v>
      </c>
      <c r="T189" s="117" t="str">
        <f>+VLOOKUP(S189,Filtros!$G$8:$H$501,2,FALSE)</f>
        <v>Servicios de Aseo, Lavado de Vestimenta de Trabajo, Fumigación, Desinfección,  Limpieza de Instalaciones, manejo
de desechos contaminados, recuperación y clasificación de materiales reciclables.</v>
      </c>
      <c r="U189" s="118">
        <v>500</v>
      </c>
      <c r="V189" s="118"/>
      <c r="W189" s="118"/>
      <c r="X189" s="118"/>
      <c r="Y189" s="118">
        <f t="shared" si="26"/>
        <v>500</v>
      </c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20">
        <f t="shared" si="32"/>
        <v>0</v>
      </c>
      <c r="AM189" s="118">
        <v>0</v>
      </c>
      <c r="AN189" s="118">
        <v>0</v>
      </c>
      <c r="AO189" s="118">
        <v>0</v>
      </c>
      <c r="AP189" s="118">
        <v>0</v>
      </c>
      <c r="AQ189" s="118">
        <v>0</v>
      </c>
      <c r="AR189" s="118">
        <v>0</v>
      </c>
      <c r="AS189" s="118">
        <v>0</v>
      </c>
      <c r="AT189" s="118">
        <v>0</v>
      </c>
      <c r="AU189" s="118">
        <v>0</v>
      </c>
      <c r="AV189" s="118">
        <v>0</v>
      </c>
      <c r="AW189" s="118">
        <f t="shared" si="33"/>
        <v>0</v>
      </c>
      <c r="AX189" s="118">
        <f t="shared" si="33"/>
        <v>0</v>
      </c>
      <c r="AY189" s="118">
        <f t="shared" si="34"/>
        <v>0</v>
      </c>
      <c r="AZ189" s="121">
        <f t="shared" si="35"/>
        <v>500</v>
      </c>
      <c r="BA189" s="121" t="s">
        <v>97</v>
      </c>
      <c r="BB189" s="96"/>
      <c r="BC189" s="96"/>
      <c r="BD189" s="96"/>
      <c r="BE189" s="96"/>
      <c r="BF189" s="96">
        <f t="shared" si="36"/>
        <v>0</v>
      </c>
    </row>
    <row r="190" spans="1:58" s="122" customFormat="1" ht="33.75" customHeight="1">
      <c r="A190" s="96" t="s">
        <v>974</v>
      </c>
      <c r="B190" s="96"/>
      <c r="C190" s="96" t="s">
        <v>673</v>
      </c>
      <c r="D190" s="96" t="s">
        <v>925</v>
      </c>
      <c r="E190" s="96" t="s">
        <v>142</v>
      </c>
      <c r="F190" s="96" t="s">
        <v>1011</v>
      </c>
      <c r="G190" s="96"/>
      <c r="H190" s="96" t="s">
        <v>1100</v>
      </c>
      <c r="I190" s="96" t="s">
        <v>673</v>
      </c>
      <c r="J190" s="96"/>
      <c r="K190" s="96"/>
      <c r="L190" s="96"/>
      <c r="M190" s="96"/>
      <c r="N190" s="115"/>
      <c r="O190" s="96"/>
      <c r="P190" s="96"/>
      <c r="Q190" s="96"/>
      <c r="R190" s="116" t="str">
        <f t="shared" si="29"/>
        <v>73</v>
      </c>
      <c r="S190" s="117" t="s">
        <v>454</v>
      </c>
      <c r="T190" s="117" t="str">
        <f>+VLOOKUP(S190,Filtros!$G$8:$H$501,2,FALSE)</f>
        <v>Servicio de Guardería</v>
      </c>
      <c r="U190" s="118">
        <v>1000</v>
      </c>
      <c r="V190" s="118"/>
      <c r="W190" s="118"/>
      <c r="X190" s="118"/>
      <c r="Y190" s="118">
        <f t="shared" ref="Y190:Y252" si="37">+U190+V190-W190+X190</f>
        <v>1000</v>
      </c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20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>
        <f t="shared" ref="AW190:AW214" si="38">+Y190*Z190</f>
        <v>0</v>
      </c>
      <c r="AX190" s="118"/>
      <c r="AY190" s="118"/>
      <c r="AZ190" s="121"/>
      <c r="BA190" s="121"/>
      <c r="BB190" s="96"/>
      <c r="BC190" s="96"/>
      <c r="BD190" s="96"/>
      <c r="BE190" s="96"/>
      <c r="BF190" s="96"/>
    </row>
    <row r="191" spans="1:58" s="122" customFormat="1" ht="36" customHeight="1">
      <c r="A191" s="96" t="s">
        <v>974</v>
      </c>
      <c r="B191" s="96"/>
      <c r="C191" s="96" t="s">
        <v>704</v>
      </c>
      <c r="D191" s="96" t="s">
        <v>925</v>
      </c>
      <c r="E191" s="96" t="s">
        <v>142</v>
      </c>
      <c r="F191" s="96" t="s">
        <v>1011</v>
      </c>
      <c r="G191" s="96"/>
      <c r="H191" s="96" t="s">
        <v>1100</v>
      </c>
      <c r="I191" s="96" t="s">
        <v>704</v>
      </c>
      <c r="J191" s="96"/>
      <c r="K191" s="96"/>
      <c r="L191" s="96"/>
      <c r="M191" s="96"/>
      <c r="N191" s="115"/>
      <c r="O191" s="96"/>
      <c r="P191" s="96"/>
      <c r="Q191" s="96"/>
      <c r="R191" s="116" t="str">
        <f t="shared" si="29"/>
        <v>73</v>
      </c>
      <c r="S191" s="117" t="s">
        <v>475</v>
      </c>
      <c r="T191" s="117" t="str">
        <f>+VLOOKUP(S191,Filtros!$G$8:$H$501,2,FALSE)</f>
        <v>Eventos Públicos Promocionales</v>
      </c>
      <c r="U191" s="118">
        <v>1000</v>
      </c>
      <c r="V191" s="118"/>
      <c r="W191" s="118"/>
      <c r="X191" s="118"/>
      <c r="Y191" s="118">
        <f t="shared" si="37"/>
        <v>1000</v>
      </c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20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>
        <f t="shared" si="38"/>
        <v>0</v>
      </c>
      <c r="AX191" s="118"/>
      <c r="AY191" s="118"/>
      <c r="AZ191" s="121"/>
      <c r="BA191" s="121"/>
      <c r="BB191" s="96"/>
      <c r="BC191" s="96"/>
      <c r="BD191" s="96"/>
      <c r="BE191" s="96"/>
      <c r="BF191" s="96"/>
    </row>
    <row r="192" spans="1:58" s="122" customFormat="1" ht="31.5" customHeight="1">
      <c r="A192" s="96" t="s">
        <v>974</v>
      </c>
      <c r="B192" s="96"/>
      <c r="C192" s="96" t="s">
        <v>1083</v>
      </c>
      <c r="D192" s="96" t="s">
        <v>925</v>
      </c>
      <c r="E192" s="96" t="s">
        <v>142</v>
      </c>
      <c r="F192" s="96" t="s">
        <v>1011</v>
      </c>
      <c r="G192" s="96"/>
      <c r="H192" s="96" t="s">
        <v>1100</v>
      </c>
      <c r="I192" s="96" t="s">
        <v>1083</v>
      </c>
      <c r="J192" s="96"/>
      <c r="K192" s="96"/>
      <c r="L192" s="96"/>
      <c r="M192" s="96"/>
      <c r="N192" s="115"/>
      <c r="O192" s="96"/>
      <c r="P192" s="96"/>
      <c r="Q192" s="96"/>
      <c r="R192" s="116" t="str">
        <f t="shared" si="29"/>
        <v>73</v>
      </c>
      <c r="S192" s="117" t="s">
        <v>484</v>
      </c>
      <c r="T192" s="117" t="str">
        <f>+VLOOKUP(S192,Filtros!$G$8:$H$501,2,FALSE)</f>
        <v>Terrenos (Mantenimiento)</v>
      </c>
      <c r="U192" s="118">
        <v>500</v>
      </c>
      <c r="V192" s="118"/>
      <c r="W192" s="118"/>
      <c r="X192" s="118"/>
      <c r="Y192" s="118">
        <f t="shared" si="37"/>
        <v>500</v>
      </c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20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>
        <f t="shared" si="38"/>
        <v>0</v>
      </c>
      <c r="AX192" s="118"/>
      <c r="AY192" s="118"/>
      <c r="AZ192" s="121"/>
      <c r="BA192" s="121"/>
      <c r="BB192" s="96"/>
      <c r="BC192" s="96"/>
      <c r="BD192" s="96"/>
      <c r="BE192" s="96"/>
      <c r="BF192" s="96"/>
    </row>
    <row r="193" spans="1:58" s="122" customFormat="1" ht="33.75" customHeight="1">
      <c r="A193" s="96" t="s">
        <v>974</v>
      </c>
      <c r="B193" s="96"/>
      <c r="C193" s="96" t="s">
        <v>1084</v>
      </c>
      <c r="D193" s="96" t="s">
        <v>925</v>
      </c>
      <c r="E193" s="96" t="s">
        <v>142</v>
      </c>
      <c r="F193" s="96" t="s">
        <v>1011</v>
      </c>
      <c r="G193" s="96"/>
      <c r="H193" s="96" t="s">
        <v>1100</v>
      </c>
      <c r="I193" s="96" t="s">
        <v>1084</v>
      </c>
      <c r="J193" s="96"/>
      <c r="K193" s="96"/>
      <c r="L193" s="96"/>
      <c r="M193" s="96"/>
      <c r="N193" s="115"/>
      <c r="O193" s="96"/>
      <c r="P193" s="96"/>
      <c r="Q193" s="96"/>
      <c r="R193" s="116" t="str">
        <f t="shared" si="29"/>
        <v>73</v>
      </c>
      <c r="S193" s="117" t="s">
        <v>486</v>
      </c>
      <c r="T193" s="117" t="str">
        <f>+VLOOKUP(S193,Filtros!$G$8:$H$501,2,FALSE)</f>
        <v>Mobiliarios (Instalación, Mantenimiento y Reparación)</v>
      </c>
      <c r="U193" s="118">
        <v>500</v>
      </c>
      <c r="V193" s="118"/>
      <c r="W193" s="118"/>
      <c r="X193" s="118"/>
      <c r="Y193" s="118">
        <f t="shared" si="37"/>
        <v>500</v>
      </c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20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>
        <f t="shared" si="38"/>
        <v>0</v>
      </c>
      <c r="AX193" s="118"/>
      <c r="AY193" s="118"/>
      <c r="AZ193" s="121"/>
      <c r="BA193" s="121"/>
      <c r="BB193" s="96"/>
      <c r="BC193" s="96"/>
      <c r="BD193" s="96"/>
      <c r="BE193" s="96"/>
      <c r="BF193" s="96"/>
    </row>
    <row r="194" spans="1:58" s="122" customFormat="1" ht="34.5" customHeight="1">
      <c r="A194" s="96" t="s">
        <v>974</v>
      </c>
      <c r="B194" s="96"/>
      <c r="C194" s="96" t="s">
        <v>1085</v>
      </c>
      <c r="D194" s="96" t="s">
        <v>925</v>
      </c>
      <c r="E194" s="96" t="s">
        <v>142</v>
      </c>
      <c r="F194" s="96" t="s">
        <v>1011</v>
      </c>
      <c r="G194" s="96"/>
      <c r="H194" s="96" t="s">
        <v>1100</v>
      </c>
      <c r="I194" s="96" t="s">
        <v>1085</v>
      </c>
      <c r="J194" s="96"/>
      <c r="K194" s="96"/>
      <c r="L194" s="96"/>
      <c r="M194" s="96"/>
      <c r="N194" s="115"/>
      <c r="O194" s="96"/>
      <c r="P194" s="96"/>
      <c r="Q194" s="96"/>
      <c r="R194" s="116" t="str">
        <f t="shared" si="29"/>
        <v>73</v>
      </c>
      <c r="S194" s="117" t="s">
        <v>487</v>
      </c>
      <c r="T194" s="117" t="str">
        <f>+VLOOKUP(S194,Filtros!$G$8:$H$501,2,FALSE)</f>
        <v>Maquinarias y Equipos (Instalación, Mantenimiento y Reparación)</v>
      </c>
      <c r="U194" s="118">
        <v>500</v>
      </c>
      <c r="V194" s="118"/>
      <c r="W194" s="118"/>
      <c r="X194" s="118"/>
      <c r="Y194" s="118">
        <f t="shared" si="37"/>
        <v>500</v>
      </c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20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>
        <f t="shared" si="38"/>
        <v>0</v>
      </c>
      <c r="AX194" s="118"/>
      <c r="AY194" s="118"/>
      <c r="AZ194" s="121"/>
      <c r="BA194" s="121"/>
      <c r="BB194" s="96"/>
      <c r="BC194" s="96"/>
      <c r="BD194" s="96"/>
      <c r="BE194" s="96"/>
      <c r="BF194" s="96"/>
    </row>
    <row r="195" spans="1:58" s="122" customFormat="1" ht="76.5" customHeight="1">
      <c r="A195" s="96" t="s">
        <v>974</v>
      </c>
      <c r="B195" s="96"/>
      <c r="C195" s="96" t="s">
        <v>1024</v>
      </c>
      <c r="D195" s="96" t="s">
        <v>925</v>
      </c>
      <c r="E195" s="96" t="s">
        <v>142</v>
      </c>
      <c r="F195" s="96" t="s">
        <v>1011</v>
      </c>
      <c r="G195" s="96"/>
      <c r="H195" s="96" t="s">
        <v>1100</v>
      </c>
      <c r="I195" s="96" t="s">
        <v>1024</v>
      </c>
      <c r="J195" s="96"/>
      <c r="K195" s="96"/>
      <c r="L195" s="96"/>
      <c r="M195" s="96"/>
      <c r="N195" s="115"/>
      <c r="O195" s="96"/>
      <c r="P195" s="96"/>
      <c r="Q195" s="96"/>
      <c r="R195" s="116" t="str">
        <f t="shared" si="29"/>
        <v>73</v>
      </c>
      <c r="S195" s="117" t="s">
        <v>519</v>
      </c>
      <c r="T195" s="117" t="str">
        <f>+VLOOKUP(S195,Filtros!$G$8:$H$501,2,FALSE)</f>
        <v>Vestuario,  Lencería,  Prendas  de  Protección  y Accesorios  para  uniformes  del  personal  de  Protección,  Vigilancia  y
Seguridad.</v>
      </c>
      <c r="U195" s="118">
        <v>400</v>
      </c>
      <c r="V195" s="118"/>
      <c r="W195" s="118"/>
      <c r="X195" s="118"/>
      <c r="Y195" s="118">
        <f t="shared" si="37"/>
        <v>400</v>
      </c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20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>
        <f t="shared" si="38"/>
        <v>0</v>
      </c>
      <c r="AX195" s="118"/>
      <c r="AY195" s="118"/>
      <c r="AZ195" s="121"/>
      <c r="BA195" s="121"/>
      <c r="BB195" s="96"/>
      <c r="BC195" s="96"/>
      <c r="BD195" s="96"/>
      <c r="BE195" s="96"/>
      <c r="BF195" s="96"/>
    </row>
    <row r="196" spans="1:58" s="122" customFormat="1" ht="24" customHeight="1">
      <c r="A196" s="96" t="s">
        <v>974</v>
      </c>
      <c r="B196" s="96"/>
      <c r="C196" s="96" t="s">
        <v>761</v>
      </c>
      <c r="D196" s="96" t="s">
        <v>925</v>
      </c>
      <c r="E196" s="96" t="s">
        <v>142</v>
      </c>
      <c r="F196" s="96" t="s">
        <v>1011</v>
      </c>
      <c r="G196" s="96"/>
      <c r="H196" s="96" t="s">
        <v>1100</v>
      </c>
      <c r="I196" s="96" t="s">
        <v>761</v>
      </c>
      <c r="J196" s="96"/>
      <c r="K196" s="96"/>
      <c r="L196" s="96"/>
      <c r="M196" s="96"/>
      <c r="N196" s="115"/>
      <c r="O196" s="96"/>
      <c r="P196" s="96"/>
      <c r="Q196" s="96"/>
      <c r="R196" s="116" t="str">
        <f t="shared" si="29"/>
        <v>73</v>
      </c>
      <c r="S196" s="117" t="s">
        <v>521</v>
      </c>
      <c r="T196" s="117" t="str">
        <f>+VLOOKUP(S196,Filtros!$G$8:$H$501,2,FALSE)</f>
        <v>Materiales de Oficina</v>
      </c>
      <c r="U196" s="118">
        <v>1000</v>
      </c>
      <c r="V196" s="118"/>
      <c r="W196" s="118"/>
      <c r="X196" s="118"/>
      <c r="Y196" s="118">
        <f t="shared" si="37"/>
        <v>1000</v>
      </c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20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>
        <f t="shared" si="38"/>
        <v>0</v>
      </c>
      <c r="AX196" s="118"/>
      <c r="AY196" s="118"/>
      <c r="AZ196" s="121"/>
      <c r="BA196" s="121"/>
      <c r="BB196" s="96"/>
      <c r="BC196" s="96"/>
      <c r="BD196" s="96"/>
      <c r="BE196" s="96"/>
      <c r="BF196" s="96"/>
    </row>
    <row r="197" spans="1:58" s="122" customFormat="1" ht="21.75" customHeight="1">
      <c r="A197" s="96" t="s">
        <v>974</v>
      </c>
      <c r="B197" s="96"/>
      <c r="C197" s="96" t="s">
        <v>762</v>
      </c>
      <c r="D197" s="96" t="s">
        <v>925</v>
      </c>
      <c r="E197" s="96" t="s">
        <v>142</v>
      </c>
      <c r="F197" s="96" t="s">
        <v>1011</v>
      </c>
      <c r="G197" s="96"/>
      <c r="H197" s="96" t="s">
        <v>1100</v>
      </c>
      <c r="I197" s="96" t="s">
        <v>762</v>
      </c>
      <c r="J197" s="96"/>
      <c r="K197" s="96"/>
      <c r="L197" s="96"/>
      <c r="M197" s="96"/>
      <c r="N197" s="115"/>
      <c r="O197" s="96"/>
      <c r="P197" s="96"/>
      <c r="Q197" s="96"/>
      <c r="R197" s="116" t="str">
        <f t="shared" si="29"/>
        <v>73</v>
      </c>
      <c r="S197" s="117" t="s">
        <v>522</v>
      </c>
      <c r="T197" s="117" t="str">
        <f>+VLOOKUP(S197,Filtros!$G$8:$H$501,2,FALSE)</f>
        <v>Materiales de Aseo</v>
      </c>
      <c r="U197" s="118">
        <v>1000</v>
      </c>
      <c r="V197" s="118"/>
      <c r="W197" s="118"/>
      <c r="X197" s="118"/>
      <c r="Y197" s="118">
        <f t="shared" si="37"/>
        <v>1000</v>
      </c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20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>
        <f t="shared" si="38"/>
        <v>0</v>
      </c>
      <c r="AX197" s="118"/>
      <c r="AY197" s="118"/>
      <c r="AZ197" s="121"/>
      <c r="BA197" s="121"/>
      <c r="BB197" s="96"/>
      <c r="BC197" s="96"/>
      <c r="BD197" s="96"/>
      <c r="BE197" s="96"/>
      <c r="BF197" s="96"/>
    </row>
    <row r="198" spans="1:58" s="122" customFormat="1" ht="23.25" customHeight="1">
      <c r="A198" s="96" t="s">
        <v>974</v>
      </c>
      <c r="B198" s="96"/>
      <c r="C198" s="96" t="s">
        <v>1074</v>
      </c>
      <c r="D198" s="96" t="s">
        <v>925</v>
      </c>
      <c r="E198" s="96" t="s">
        <v>142</v>
      </c>
      <c r="F198" s="96" t="s">
        <v>1011</v>
      </c>
      <c r="G198" s="96"/>
      <c r="H198" s="96" t="s">
        <v>1100</v>
      </c>
      <c r="I198" s="96" t="s">
        <v>1074</v>
      </c>
      <c r="J198" s="96"/>
      <c r="K198" s="96"/>
      <c r="L198" s="96"/>
      <c r="M198" s="96"/>
      <c r="N198" s="115"/>
      <c r="O198" s="96"/>
      <c r="P198" s="96"/>
      <c r="Q198" s="96"/>
      <c r="R198" s="116" t="str">
        <f t="shared" si="29"/>
        <v>73</v>
      </c>
      <c r="S198" s="117" t="s">
        <v>523</v>
      </c>
      <c r="T198" s="117" t="str">
        <f>+VLOOKUP(S198,Filtros!$G$8:$H$501,2,FALSE)</f>
        <v>Materiales de Impresión, Fotografía, Reproducción y Publicaciones</v>
      </c>
      <c r="U198" s="118">
        <v>1000</v>
      </c>
      <c r="V198" s="118"/>
      <c r="W198" s="118"/>
      <c r="X198" s="118"/>
      <c r="Y198" s="118">
        <f t="shared" si="37"/>
        <v>1000</v>
      </c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20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>
        <f t="shared" si="38"/>
        <v>0</v>
      </c>
      <c r="AX198" s="118"/>
      <c r="AY198" s="118"/>
      <c r="AZ198" s="121"/>
      <c r="BA198" s="121"/>
      <c r="BB198" s="96"/>
      <c r="BC198" s="96"/>
      <c r="BD198" s="96"/>
      <c r="BE198" s="96"/>
      <c r="BF198" s="96"/>
    </row>
    <row r="199" spans="1:58" s="122" customFormat="1" ht="85.5" customHeight="1">
      <c r="A199" s="96" t="s">
        <v>974</v>
      </c>
      <c r="B199" s="96"/>
      <c r="C199" s="96" t="s">
        <v>1064</v>
      </c>
      <c r="D199" s="96" t="s">
        <v>925</v>
      </c>
      <c r="E199" s="96" t="s">
        <v>142</v>
      </c>
      <c r="F199" s="96" t="s">
        <v>1011</v>
      </c>
      <c r="G199" s="96"/>
      <c r="H199" s="96" t="s">
        <v>1100</v>
      </c>
      <c r="I199" s="96" t="s">
        <v>1064</v>
      </c>
      <c r="J199" s="96"/>
      <c r="K199" s="96"/>
      <c r="L199" s="96"/>
      <c r="M199" s="96"/>
      <c r="N199" s="115"/>
      <c r="O199" s="96"/>
      <c r="P199" s="96"/>
      <c r="Q199" s="96"/>
      <c r="R199" s="116" t="str">
        <f t="shared" si="29"/>
        <v>73</v>
      </c>
      <c r="S199" s="117" t="s">
        <v>527</v>
      </c>
      <c r="T199" s="117" t="str">
        <f>+VLOOKUP(S199,Filtros!$G$8:$H$501,2,FALSE)</f>
        <v>Insumos,   Materiales   y   Suministros   para   Construcción,   Electricidad,   Plomería,   Carpintería,   Señalización   Vial,
Navegación, Contra Incendios y Placas</v>
      </c>
      <c r="U199" s="118">
        <v>2000</v>
      </c>
      <c r="V199" s="118"/>
      <c r="W199" s="118"/>
      <c r="X199" s="118"/>
      <c r="Y199" s="118">
        <f t="shared" si="37"/>
        <v>2000</v>
      </c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20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>
        <f t="shared" si="38"/>
        <v>0</v>
      </c>
      <c r="AX199" s="118"/>
      <c r="AY199" s="118"/>
      <c r="AZ199" s="121"/>
      <c r="BA199" s="121"/>
      <c r="BB199" s="96"/>
      <c r="BC199" s="96"/>
      <c r="BD199" s="96"/>
      <c r="BE199" s="96"/>
      <c r="BF199" s="96"/>
    </row>
    <row r="200" spans="1:58" s="122" customFormat="1" ht="24.75" customHeight="1">
      <c r="A200" s="96" t="s">
        <v>974</v>
      </c>
      <c r="B200" s="96"/>
      <c r="C200" s="96" t="s">
        <v>768</v>
      </c>
      <c r="D200" s="96" t="s">
        <v>925</v>
      </c>
      <c r="E200" s="96" t="s">
        <v>120</v>
      </c>
      <c r="F200" s="96" t="s">
        <v>976</v>
      </c>
      <c r="G200" s="96"/>
      <c r="H200" s="96" t="s">
        <v>1100</v>
      </c>
      <c r="I200" s="96" t="s">
        <v>768</v>
      </c>
      <c r="J200" s="96"/>
      <c r="K200" s="96"/>
      <c r="L200" s="96"/>
      <c r="M200" s="96"/>
      <c r="N200" s="115"/>
      <c r="O200" s="96"/>
      <c r="P200" s="96"/>
      <c r="Q200" s="96"/>
      <c r="R200" s="116" t="str">
        <f t="shared" si="29"/>
        <v>73</v>
      </c>
      <c r="S200" s="117" t="s">
        <v>528</v>
      </c>
      <c r="T200" s="117" t="str">
        <f>+VLOOKUP(S200,Filtros!$G$8:$H$501,2,FALSE)</f>
        <v>Materiales Didácticos</v>
      </c>
      <c r="U200" s="118">
        <v>500</v>
      </c>
      <c r="V200" s="118"/>
      <c r="W200" s="118"/>
      <c r="X200" s="118"/>
      <c r="Y200" s="118">
        <f t="shared" si="37"/>
        <v>500</v>
      </c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20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>
        <f t="shared" si="38"/>
        <v>0</v>
      </c>
      <c r="AX200" s="118"/>
      <c r="AY200" s="118"/>
      <c r="AZ200" s="121"/>
      <c r="BA200" s="121"/>
      <c r="BB200" s="96"/>
      <c r="BC200" s="96"/>
      <c r="BD200" s="96"/>
      <c r="BE200" s="96"/>
      <c r="BF200" s="96"/>
    </row>
    <row r="201" spans="1:58" s="122" customFormat="1" ht="47.25" customHeight="1">
      <c r="A201" s="96" t="s">
        <v>974</v>
      </c>
      <c r="B201" s="96"/>
      <c r="C201" s="96" t="s">
        <v>770</v>
      </c>
      <c r="D201" s="96" t="s">
        <v>925</v>
      </c>
      <c r="E201" s="96" t="s">
        <v>109</v>
      </c>
      <c r="F201" s="96" t="s">
        <v>1019</v>
      </c>
      <c r="G201" s="96"/>
      <c r="H201" s="96" t="s">
        <v>1100</v>
      </c>
      <c r="I201" s="96" t="s">
        <v>770</v>
      </c>
      <c r="J201" s="96"/>
      <c r="K201" s="96"/>
      <c r="L201" s="96"/>
      <c r="M201" s="96"/>
      <c r="N201" s="115"/>
      <c r="O201" s="96"/>
      <c r="P201" s="96"/>
      <c r="Q201" s="96"/>
      <c r="R201" s="116" t="str">
        <f t="shared" si="29"/>
        <v>73</v>
      </c>
      <c r="S201" s="117" t="s">
        <v>530</v>
      </c>
      <c r="T201" s="117" t="str">
        <f>+VLOOKUP(S201,Filtros!$G$8:$H$501,2,FALSE)</f>
        <v>Suministros para Actividades Agropecuarias, Pesca y Caza</v>
      </c>
      <c r="U201" s="118">
        <v>500</v>
      </c>
      <c r="V201" s="118"/>
      <c r="W201" s="118"/>
      <c r="X201" s="118"/>
      <c r="Y201" s="118">
        <f t="shared" si="37"/>
        <v>500</v>
      </c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20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>
        <f t="shared" si="38"/>
        <v>0</v>
      </c>
      <c r="AX201" s="118"/>
      <c r="AY201" s="118"/>
      <c r="AZ201" s="121"/>
      <c r="BA201" s="121"/>
      <c r="BB201" s="96"/>
      <c r="BC201" s="96"/>
      <c r="BD201" s="96"/>
      <c r="BE201" s="96"/>
      <c r="BF201" s="96"/>
    </row>
    <row r="202" spans="1:58" s="122" customFormat="1" ht="25.5" customHeight="1">
      <c r="A202" s="96" t="s">
        <v>974</v>
      </c>
      <c r="B202" s="96"/>
      <c r="C202" s="96" t="s">
        <v>774</v>
      </c>
      <c r="D202" s="96" t="s">
        <v>925</v>
      </c>
      <c r="E202" s="96"/>
      <c r="F202" s="96"/>
      <c r="G202" s="96"/>
      <c r="H202" s="96" t="s">
        <v>1100</v>
      </c>
      <c r="I202" s="96" t="s">
        <v>774</v>
      </c>
      <c r="J202" s="96"/>
      <c r="K202" s="96"/>
      <c r="L202" s="96"/>
      <c r="M202" s="96"/>
      <c r="N202" s="115"/>
      <c r="O202" s="96"/>
      <c r="P202" s="96"/>
      <c r="Q202" s="96"/>
      <c r="R202" s="116" t="str">
        <f t="shared" si="29"/>
        <v>73</v>
      </c>
      <c r="S202" s="117" t="s">
        <v>532</v>
      </c>
      <c r="T202" s="117" t="str">
        <f>+VLOOKUP(S202,Filtros!$G$8:$H$501,2,FALSE)</f>
        <v>Accesorios e Insumos Químicos y Orgánicos</v>
      </c>
      <c r="U202" s="118">
        <v>2000</v>
      </c>
      <c r="V202" s="118"/>
      <c r="W202" s="118"/>
      <c r="X202" s="118"/>
      <c r="Y202" s="118">
        <f t="shared" si="37"/>
        <v>2000</v>
      </c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20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>
        <f t="shared" si="38"/>
        <v>0</v>
      </c>
      <c r="AX202" s="118"/>
      <c r="AY202" s="118"/>
      <c r="AZ202" s="121"/>
      <c r="BA202" s="121"/>
      <c r="BB202" s="96"/>
      <c r="BC202" s="96"/>
      <c r="BD202" s="96"/>
      <c r="BE202" s="96"/>
      <c r="BF202" s="96"/>
    </row>
    <row r="203" spans="1:58" s="122" customFormat="1" ht="24" customHeight="1">
      <c r="A203" s="96" t="s">
        <v>974</v>
      </c>
      <c r="B203" s="96"/>
      <c r="C203" s="96" t="s">
        <v>776</v>
      </c>
      <c r="D203" s="96" t="s">
        <v>925</v>
      </c>
      <c r="E203" s="96"/>
      <c r="F203" s="96"/>
      <c r="G203" s="96"/>
      <c r="H203" s="96" t="s">
        <v>1100</v>
      </c>
      <c r="I203" s="96" t="s">
        <v>776</v>
      </c>
      <c r="J203" s="96"/>
      <c r="K203" s="96"/>
      <c r="L203" s="96"/>
      <c r="M203" s="96"/>
      <c r="N203" s="115"/>
      <c r="O203" s="96"/>
      <c r="P203" s="96"/>
      <c r="Q203" s="96"/>
      <c r="R203" s="116" t="str">
        <f t="shared" si="29"/>
        <v>73</v>
      </c>
      <c r="S203" s="117" t="s">
        <v>534</v>
      </c>
      <c r="T203" s="117" t="str">
        <f>+VLOOKUP(S203,Filtros!$G$8:$H$501,2,FALSE)</f>
        <v>Egresos para Situaciones de Emergencia</v>
      </c>
      <c r="U203" s="118">
        <v>3000</v>
      </c>
      <c r="V203" s="118"/>
      <c r="W203" s="118"/>
      <c r="X203" s="118"/>
      <c r="Y203" s="118">
        <f t="shared" si="37"/>
        <v>3000</v>
      </c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20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>
        <f t="shared" si="38"/>
        <v>0</v>
      </c>
      <c r="AX203" s="118"/>
      <c r="AY203" s="118"/>
      <c r="AZ203" s="121"/>
      <c r="BA203" s="121"/>
      <c r="BB203" s="96"/>
      <c r="BC203" s="96"/>
      <c r="BD203" s="96"/>
      <c r="BE203" s="96"/>
      <c r="BF203" s="96"/>
    </row>
    <row r="204" spans="1:58" s="122" customFormat="1" ht="24" customHeight="1">
      <c r="A204" s="96" t="s">
        <v>974</v>
      </c>
      <c r="B204" s="96"/>
      <c r="C204" s="96" t="s">
        <v>879</v>
      </c>
      <c r="D204" s="96" t="s">
        <v>925</v>
      </c>
      <c r="E204" s="96" t="s">
        <v>120</v>
      </c>
      <c r="F204" s="96" t="s">
        <v>976</v>
      </c>
      <c r="G204" s="96"/>
      <c r="H204" s="96" t="s">
        <v>1100</v>
      </c>
      <c r="I204" s="96" t="s">
        <v>879</v>
      </c>
      <c r="J204" s="96"/>
      <c r="K204" s="96"/>
      <c r="L204" s="96"/>
      <c r="M204" s="96"/>
      <c r="N204" s="115"/>
      <c r="O204" s="96"/>
      <c r="P204" s="96"/>
      <c r="Q204" s="96"/>
      <c r="R204" s="116" t="str">
        <f t="shared" si="29"/>
        <v>73</v>
      </c>
      <c r="S204" s="117" t="s">
        <v>537</v>
      </c>
      <c r="T204" s="117" t="str">
        <f>+VLOOKUP(S204,Filtros!$G$8:$H$501,2,FALSE)</f>
        <v>Ayudas Técnicas para Compensar Discapacidades</v>
      </c>
      <c r="U204" s="118">
        <v>2785.63</v>
      </c>
      <c r="V204" s="118"/>
      <c r="W204" s="118"/>
      <c r="X204" s="118"/>
      <c r="Y204" s="118">
        <f t="shared" si="37"/>
        <v>2785.63</v>
      </c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20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>
        <f t="shared" si="38"/>
        <v>0</v>
      </c>
      <c r="AX204" s="118"/>
      <c r="AY204" s="118"/>
      <c r="AZ204" s="121"/>
      <c r="BA204" s="121"/>
      <c r="BB204" s="96"/>
      <c r="BC204" s="96"/>
      <c r="BD204" s="96"/>
      <c r="BE204" s="96"/>
      <c r="BF204" s="96"/>
    </row>
    <row r="205" spans="1:58" s="122" customFormat="1" ht="24" customHeight="1">
      <c r="A205" s="96" t="s">
        <v>974</v>
      </c>
      <c r="B205" s="96"/>
      <c r="C205" s="96" t="s">
        <v>785</v>
      </c>
      <c r="D205" s="96" t="s">
        <v>925</v>
      </c>
      <c r="E205" s="96" t="s">
        <v>120</v>
      </c>
      <c r="F205" s="96" t="s">
        <v>976</v>
      </c>
      <c r="G205" s="96"/>
      <c r="H205" s="96" t="s">
        <v>1100</v>
      </c>
      <c r="I205" s="96" t="s">
        <v>785</v>
      </c>
      <c r="J205" s="96"/>
      <c r="K205" s="96"/>
      <c r="L205" s="96"/>
      <c r="M205" s="96"/>
      <c r="N205" s="115"/>
      <c r="O205" s="96"/>
      <c r="P205" s="96"/>
      <c r="Q205" s="96"/>
      <c r="R205" s="116" t="str">
        <f t="shared" si="29"/>
        <v>73</v>
      </c>
      <c r="S205" s="117" t="s">
        <v>541</v>
      </c>
      <c r="T205" s="117" t="str">
        <f>+VLOOKUP(S205,Filtros!$G$8:$H$501,2,FALSE)</f>
        <v>Dispositivos Médicos para Odontología</v>
      </c>
      <c r="U205" s="118">
        <v>3000</v>
      </c>
      <c r="V205" s="118"/>
      <c r="W205" s="118"/>
      <c r="X205" s="118"/>
      <c r="Y205" s="118">
        <f t="shared" si="37"/>
        <v>3000</v>
      </c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20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>
        <f t="shared" si="38"/>
        <v>0</v>
      </c>
      <c r="AX205" s="118"/>
      <c r="AY205" s="118"/>
      <c r="AZ205" s="121"/>
      <c r="BA205" s="121"/>
      <c r="BB205" s="96"/>
      <c r="BC205" s="96"/>
      <c r="BD205" s="96"/>
      <c r="BE205" s="96"/>
      <c r="BF205" s="96"/>
    </row>
    <row r="206" spans="1:58" s="122" customFormat="1" ht="24" customHeight="1">
      <c r="A206" s="96" t="s">
        <v>974</v>
      </c>
      <c r="B206" s="96"/>
      <c r="C206" s="96" t="s">
        <v>787</v>
      </c>
      <c r="D206" s="96" t="s">
        <v>925</v>
      </c>
      <c r="E206" s="96" t="s">
        <v>120</v>
      </c>
      <c r="F206" s="96" t="s">
        <v>976</v>
      </c>
      <c r="G206" s="96"/>
      <c r="H206" s="96" t="s">
        <v>1100</v>
      </c>
      <c r="I206" s="96" t="s">
        <v>787</v>
      </c>
      <c r="J206" s="96"/>
      <c r="K206" s="96"/>
      <c r="L206" s="96"/>
      <c r="M206" s="96"/>
      <c r="N206" s="115"/>
      <c r="O206" s="96"/>
      <c r="P206" s="96"/>
      <c r="Q206" s="96"/>
      <c r="R206" s="116" t="str">
        <f t="shared" si="29"/>
        <v>73</v>
      </c>
      <c r="S206" s="117" t="s">
        <v>543</v>
      </c>
      <c r="T206" s="117" t="str">
        <f>+VLOOKUP(S206,Filtros!$G$8:$H$501,2,FALSE)</f>
        <v>Prótesis, Endoprótesis e Implantes Corporales</v>
      </c>
      <c r="U206" s="118">
        <v>3000</v>
      </c>
      <c r="V206" s="118"/>
      <c r="W206" s="118"/>
      <c r="X206" s="118"/>
      <c r="Y206" s="118">
        <f t="shared" si="37"/>
        <v>3000</v>
      </c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20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>
        <f t="shared" si="38"/>
        <v>0</v>
      </c>
      <c r="AX206" s="118"/>
      <c r="AY206" s="118"/>
      <c r="AZ206" s="121"/>
      <c r="BA206" s="121"/>
      <c r="BB206" s="96"/>
      <c r="BC206" s="96"/>
      <c r="BD206" s="96"/>
      <c r="BE206" s="96"/>
      <c r="BF206" s="96"/>
    </row>
    <row r="207" spans="1:58" s="122" customFormat="1" ht="24" customHeight="1">
      <c r="A207" s="96" t="s">
        <v>974</v>
      </c>
      <c r="B207" s="96"/>
      <c r="C207" s="96" t="s">
        <v>881</v>
      </c>
      <c r="D207" s="96" t="s">
        <v>925</v>
      </c>
      <c r="E207" s="96" t="s">
        <v>142</v>
      </c>
      <c r="F207" s="96" t="s">
        <v>1011</v>
      </c>
      <c r="G207" s="96"/>
      <c r="H207" s="96" t="s">
        <v>1100</v>
      </c>
      <c r="I207" s="96" t="s">
        <v>881</v>
      </c>
      <c r="J207" s="96"/>
      <c r="K207" s="96"/>
      <c r="L207" s="96"/>
      <c r="M207" s="96"/>
      <c r="N207" s="115"/>
      <c r="O207" s="96"/>
      <c r="P207" s="96"/>
      <c r="Q207" s="96"/>
      <c r="R207" s="116" t="str">
        <f t="shared" si="29"/>
        <v>73</v>
      </c>
      <c r="S207" s="117" t="s">
        <v>548</v>
      </c>
      <c r="T207" s="117" t="str">
        <f>+VLOOKUP(S207,Filtros!$G$8:$H$501,2,FALSE)</f>
        <v>Mobiliarios</v>
      </c>
      <c r="U207" s="118">
        <v>500</v>
      </c>
      <c r="V207" s="118"/>
      <c r="W207" s="118"/>
      <c r="X207" s="118"/>
      <c r="Y207" s="118">
        <f t="shared" si="37"/>
        <v>500</v>
      </c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20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>
        <f t="shared" si="38"/>
        <v>0</v>
      </c>
      <c r="AX207" s="118"/>
      <c r="AY207" s="118"/>
      <c r="AZ207" s="121"/>
      <c r="BA207" s="121"/>
      <c r="BB207" s="96"/>
      <c r="BC207" s="96"/>
      <c r="BD207" s="96"/>
      <c r="BE207" s="96"/>
      <c r="BF207" s="96"/>
    </row>
    <row r="208" spans="1:58" s="122" customFormat="1" ht="20.25" customHeight="1">
      <c r="A208" s="96" t="s">
        <v>974</v>
      </c>
      <c r="B208" s="96"/>
      <c r="C208" s="96" t="s">
        <v>794</v>
      </c>
      <c r="D208" s="96" t="s">
        <v>925</v>
      </c>
      <c r="E208" s="96" t="s">
        <v>142</v>
      </c>
      <c r="F208" s="96" t="s">
        <v>1011</v>
      </c>
      <c r="G208" s="96"/>
      <c r="H208" s="96" t="s">
        <v>1100</v>
      </c>
      <c r="I208" s="96" t="s">
        <v>794</v>
      </c>
      <c r="J208" s="96"/>
      <c r="K208" s="96"/>
      <c r="L208" s="96"/>
      <c r="M208" s="96"/>
      <c r="N208" s="115"/>
      <c r="O208" s="96"/>
      <c r="P208" s="96"/>
      <c r="Q208" s="96"/>
      <c r="R208" s="116" t="str">
        <f t="shared" si="29"/>
        <v>73</v>
      </c>
      <c r="S208" s="117" t="s">
        <v>549</v>
      </c>
      <c r="T208" s="117" t="str">
        <f>+VLOOKUP(S208,Filtros!$G$8:$H$501,2,FALSE)</f>
        <v>Maquinarias y Equipos</v>
      </c>
      <c r="U208" s="118">
        <v>500</v>
      </c>
      <c r="V208" s="118"/>
      <c r="W208" s="118"/>
      <c r="X208" s="118"/>
      <c r="Y208" s="118">
        <f t="shared" si="37"/>
        <v>500</v>
      </c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20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>
        <f t="shared" si="38"/>
        <v>0</v>
      </c>
      <c r="AX208" s="118"/>
      <c r="AY208" s="118"/>
      <c r="AZ208" s="121"/>
      <c r="BA208" s="121"/>
      <c r="BB208" s="96"/>
      <c r="BC208" s="96"/>
      <c r="BD208" s="96"/>
      <c r="BE208" s="96"/>
      <c r="BF208" s="96"/>
    </row>
    <row r="209" spans="1:58" s="122" customFormat="1" ht="25.5" customHeight="1">
      <c r="A209" s="96" t="s">
        <v>974</v>
      </c>
      <c r="B209" s="96"/>
      <c r="C209" s="96" t="s">
        <v>882</v>
      </c>
      <c r="D209" s="96" t="s">
        <v>925</v>
      </c>
      <c r="E209" s="96" t="s">
        <v>142</v>
      </c>
      <c r="F209" s="96" t="s">
        <v>1011</v>
      </c>
      <c r="G209" s="96"/>
      <c r="H209" s="96" t="s">
        <v>1100</v>
      </c>
      <c r="I209" s="96" t="s">
        <v>882</v>
      </c>
      <c r="J209" s="96"/>
      <c r="K209" s="96"/>
      <c r="L209" s="96"/>
      <c r="M209" s="96"/>
      <c r="N209" s="115"/>
      <c r="O209" s="96"/>
      <c r="P209" s="96"/>
      <c r="Q209" s="96"/>
      <c r="R209" s="116" t="str">
        <f t="shared" si="29"/>
        <v>73</v>
      </c>
      <c r="S209" s="117" t="s">
        <v>550</v>
      </c>
      <c r="T209" s="117" t="str">
        <f>+VLOOKUP(S209,Filtros!$G$8:$H$501,2,FALSE)</f>
        <v>Herramientas y equipos menores</v>
      </c>
      <c r="U209" s="118">
        <v>500</v>
      </c>
      <c r="V209" s="118"/>
      <c r="W209" s="118"/>
      <c r="X209" s="118"/>
      <c r="Y209" s="118">
        <f t="shared" si="37"/>
        <v>500</v>
      </c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20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>
        <f t="shared" si="38"/>
        <v>0</v>
      </c>
      <c r="AX209" s="118"/>
      <c r="AY209" s="118"/>
      <c r="AZ209" s="121"/>
      <c r="BA209" s="121"/>
      <c r="BB209" s="96"/>
      <c r="BC209" s="96"/>
      <c r="BD209" s="96"/>
      <c r="BE209" s="96"/>
      <c r="BF209" s="96"/>
    </row>
    <row r="210" spans="1:58" s="122" customFormat="1" ht="18" customHeight="1">
      <c r="A210" s="96" t="s">
        <v>974</v>
      </c>
      <c r="B210" s="96"/>
      <c r="C210" s="96" t="s">
        <v>881</v>
      </c>
      <c r="D210" s="96" t="s">
        <v>925</v>
      </c>
      <c r="E210" s="96" t="s">
        <v>142</v>
      </c>
      <c r="F210" s="96" t="s">
        <v>1011</v>
      </c>
      <c r="G210" s="96"/>
      <c r="H210" s="96" t="s">
        <v>1100</v>
      </c>
      <c r="I210" s="96" t="s">
        <v>881</v>
      </c>
      <c r="J210" s="96"/>
      <c r="K210" s="96"/>
      <c r="L210" s="96"/>
      <c r="M210" s="96"/>
      <c r="N210" s="115"/>
      <c r="O210" s="96"/>
      <c r="P210" s="96"/>
      <c r="Q210" s="96"/>
      <c r="R210" s="116" t="str">
        <f t="shared" si="29"/>
        <v>84</v>
      </c>
      <c r="S210" s="117" t="s">
        <v>588</v>
      </c>
      <c r="T210" s="117" t="str">
        <f>+VLOOKUP(S210,Filtros!$G$8:$H$501,2,FALSE)</f>
        <v>Mobiliarios</v>
      </c>
      <c r="U210" s="118">
        <v>1000</v>
      </c>
      <c r="V210" s="118"/>
      <c r="W210" s="118"/>
      <c r="X210" s="118"/>
      <c r="Y210" s="118">
        <f t="shared" si="37"/>
        <v>1000</v>
      </c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20">
        <f t="shared" ref="AL210:AL215" si="39">SUM(Z210:AK210)</f>
        <v>0</v>
      </c>
      <c r="AM210" s="118">
        <v>0</v>
      </c>
      <c r="AN210" s="118">
        <v>0</v>
      </c>
      <c r="AO210" s="118">
        <v>0</v>
      </c>
      <c r="AP210" s="118">
        <v>0</v>
      </c>
      <c r="AQ210" s="118">
        <v>0</v>
      </c>
      <c r="AR210" s="118">
        <v>0</v>
      </c>
      <c r="AS210" s="118">
        <v>0</v>
      </c>
      <c r="AT210" s="118">
        <v>0</v>
      </c>
      <c r="AU210" s="118">
        <v>0</v>
      </c>
      <c r="AV210" s="118">
        <v>0</v>
      </c>
      <c r="AW210" s="118">
        <f t="shared" si="38"/>
        <v>0</v>
      </c>
      <c r="AX210" s="118">
        <f t="shared" ref="AX210:AX215" si="40">+Z210*AA210</f>
        <v>0</v>
      </c>
      <c r="AY210" s="118">
        <f t="shared" ref="AY210:AY215" si="41">SUM(AM210:AX210)</f>
        <v>0</v>
      </c>
      <c r="AZ210" s="121">
        <f t="shared" ref="AZ210:AZ215" si="42">+Y210-AY210</f>
        <v>1000</v>
      </c>
      <c r="BA210" s="121" t="s">
        <v>97</v>
      </c>
      <c r="BB210" s="96"/>
      <c r="BC210" s="96"/>
      <c r="BD210" s="96"/>
      <c r="BE210" s="96"/>
      <c r="BF210" s="96">
        <f t="shared" ref="BF210:BF215" si="43">SUM(BB210:BD210)</f>
        <v>0</v>
      </c>
    </row>
    <row r="211" spans="1:58" s="122" customFormat="1" ht="29.25" customHeight="1">
      <c r="A211" s="96" t="s">
        <v>974</v>
      </c>
      <c r="B211" s="96"/>
      <c r="C211" s="96" t="s">
        <v>796</v>
      </c>
      <c r="D211" s="96" t="s">
        <v>925</v>
      </c>
      <c r="E211" s="96" t="s">
        <v>142</v>
      </c>
      <c r="F211" s="96" t="s">
        <v>1011</v>
      </c>
      <c r="G211" s="96"/>
      <c r="H211" s="96" t="s">
        <v>1100</v>
      </c>
      <c r="I211" s="96" t="s">
        <v>796</v>
      </c>
      <c r="J211" s="96"/>
      <c r="K211" s="96"/>
      <c r="L211" s="96"/>
      <c r="M211" s="96"/>
      <c r="N211" s="115"/>
      <c r="O211" s="96"/>
      <c r="P211" s="96"/>
      <c r="Q211" s="96"/>
      <c r="R211" s="116" t="str">
        <f t="shared" si="29"/>
        <v>84</v>
      </c>
      <c r="S211" s="117" t="s">
        <v>592</v>
      </c>
      <c r="T211" s="117" t="str">
        <f>+VLOOKUP(S211,Filtros!$G$8:$H$501,2,FALSE)</f>
        <v>Equipos, Sistemas y Paquetes Informáticos</v>
      </c>
      <c r="U211" s="118">
        <v>1000</v>
      </c>
      <c r="V211" s="118"/>
      <c r="W211" s="118"/>
      <c r="X211" s="118"/>
      <c r="Y211" s="118">
        <f t="shared" si="37"/>
        <v>1000</v>
      </c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20">
        <f t="shared" si="39"/>
        <v>0</v>
      </c>
      <c r="AM211" s="118">
        <v>0</v>
      </c>
      <c r="AN211" s="118">
        <v>0</v>
      </c>
      <c r="AO211" s="118">
        <v>0</v>
      </c>
      <c r="AP211" s="118">
        <v>0</v>
      </c>
      <c r="AQ211" s="118">
        <v>0</v>
      </c>
      <c r="AR211" s="118">
        <v>0</v>
      </c>
      <c r="AS211" s="118">
        <v>0</v>
      </c>
      <c r="AT211" s="118">
        <v>0</v>
      </c>
      <c r="AU211" s="118">
        <v>0</v>
      </c>
      <c r="AV211" s="118">
        <v>0</v>
      </c>
      <c r="AW211" s="118">
        <f t="shared" si="38"/>
        <v>0</v>
      </c>
      <c r="AX211" s="118">
        <f t="shared" si="40"/>
        <v>0</v>
      </c>
      <c r="AY211" s="118">
        <f t="shared" si="41"/>
        <v>0</v>
      </c>
      <c r="AZ211" s="121">
        <f t="shared" si="42"/>
        <v>1000</v>
      </c>
      <c r="BA211" s="121" t="s">
        <v>97</v>
      </c>
      <c r="BB211" s="96"/>
      <c r="BC211" s="96"/>
      <c r="BD211" s="96"/>
      <c r="BE211" s="96"/>
      <c r="BF211" s="96">
        <f t="shared" si="43"/>
        <v>0</v>
      </c>
    </row>
    <row r="212" spans="1:58" s="122" customFormat="1" ht="29.25" customHeight="1">
      <c r="A212" s="96" t="s">
        <v>974</v>
      </c>
      <c r="B212" s="96"/>
      <c r="C212" s="96" t="s">
        <v>903</v>
      </c>
      <c r="D212" s="96" t="s">
        <v>925</v>
      </c>
      <c r="E212" s="96" t="s">
        <v>120</v>
      </c>
      <c r="F212" s="96" t="s">
        <v>976</v>
      </c>
      <c r="G212" s="96"/>
      <c r="H212" s="96" t="s">
        <v>1100</v>
      </c>
      <c r="I212" s="96" t="s">
        <v>903</v>
      </c>
      <c r="J212" s="96"/>
      <c r="K212" s="96"/>
      <c r="L212" s="96"/>
      <c r="M212" s="96"/>
      <c r="N212" s="115"/>
      <c r="O212" s="96"/>
      <c r="P212" s="96"/>
      <c r="Q212" s="96"/>
      <c r="R212" s="116" t="str">
        <f t="shared" si="29"/>
        <v>84</v>
      </c>
      <c r="S212" s="117" t="s">
        <v>597</v>
      </c>
      <c r="T212" s="117" t="str">
        <f>+VLOOKUP(S212,Filtros!$G$8:$H$501,2,FALSE)</f>
        <v>Equipos Médicos</v>
      </c>
      <c r="U212" s="118">
        <v>11000</v>
      </c>
      <c r="V212" s="118"/>
      <c r="W212" s="118"/>
      <c r="X212" s="118"/>
      <c r="Y212" s="118">
        <f t="shared" si="37"/>
        <v>11000</v>
      </c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20">
        <f t="shared" si="39"/>
        <v>0</v>
      </c>
      <c r="AM212" s="118">
        <v>0</v>
      </c>
      <c r="AN212" s="118">
        <v>0</v>
      </c>
      <c r="AO212" s="118">
        <v>0</v>
      </c>
      <c r="AP212" s="118">
        <v>0</v>
      </c>
      <c r="AQ212" s="118">
        <v>0</v>
      </c>
      <c r="AR212" s="118">
        <v>0</v>
      </c>
      <c r="AS212" s="118">
        <v>0</v>
      </c>
      <c r="AT212" s="118">
        <v>0</v>
      </c>
      <c r="AU212" s="118">
        <v>0</v>
      </c>
      <c r="AV212" s="118">
        <v>0</v>
      </c>
      <c r="AW212" s="118">
        <f t="shared" si="38"/>
        <v>0</v>
      </c>
      <c r="AX212" s="118">
        <f t="shared" si="40"/>
        <v>0</v>
      </c>
      <c r="AY212" s="118">
        <f t="shared" si="41"/>
        <v>0</v>
      </c>
      <c r="AZ212" s="121">
        <f t="shared" si="42"/>
        <v>11000</v>
      </c>
      <c r="BA212" s="121" t="s">
        <v>97</v>
      </c>
      <c r="BB212" s="96"/>
      <c r="BC212" s="96"/>
      <c r="BD212" s="96"/>
      <c r="BE212" s="96"/>
      <c r="BF212" s="96">
        <f t="shared" si="43"/>
        <v>0</v>
      </c>
    </row>
    <row r="213" spans="1:58" s="122" customFormat="1" ht="30" customHeight="1">
      <c r="A213" s="96" t="s">
        <v>974</v>
      </c>
      <c r="B213" s="96"/>
      <c r="C213" s="96" t="s">
        <v>904</v>
      </c>
      <c r="D213" s="96" t="s">
        <v>925</v>
      </c>
      <c r="E213" s="96" t="s">
        <v>120</v>
      </c>
      <c r="F213" s="96" t="s">
        <v>976</v>
      </c>
      <c r="G213" s="96"/>
      <c r="H213" s="96" t="s">
        <v>1100</v>
      </c>
      <c r="I213" s="96" t="s">
        <v>904</v>
      </c>
      <c r="J213" s="96"/>
      <c r="K213" s="96"/>
      <c r="L213" s="96"/>
      <c r="M213" s="96"/>
      <c r="N213" s="115"/>
      <c r="O213" s="96"/>
      <c r="P213" s="96"/>
      <c r="Q213" s="96"/>
      <c r="R213" s="116" t="str">
        <f t="shared" si="29"/>
        <v>84</v>
      </c>
      <c r="S213" s="117" t="s">
        <v>598</v>
      </c>
      <c r="T213" s="117" t="str">
        <f>+VLOOKUP(S213,Filtros!$G$8:$H$501,2,FALSE)</f>
        <v>Equipos Odontológicos</v>
      </c>
      <c r="U213" s="118">
        <v>12000</v>
      </c>
      <c r="V213" s="118"/>
      <c r="W213" s="118"/>
      <c r="X213" s="118"/>
      <c r="Y213" s="118">
        <f t="shared" si="37"/>
        <v>12000</v>
      </c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20">
        <f t="shared" si="39"/>
        <v>0</v>
      </c>
      <c r="AM213" s="118">
        <v>0</v>
      </c>
      <c r="AN213" s="118">
        <v>0</v>
      </c>
      <c r="AO213" s="118">
        <v>0</v>
      </c>
      <c r="AP213" s="118">
        <v>0</v>
      </c>
      <c r="AQ213" s="118">
        <v>0</v>
      </c>
      <c r="AR213" s="118">
        <v>0</v>
      </c>
      <c r="AS213" s="118">
        <v>0</v>
      </c>
      <c r="AT213" s="118">
        <v>0</v>
      </c>
      <c r="AU213" s="118">
        <v>0</v>
      </c>
      <c r="AV213" s="118">
        <v>0</v>
      </c>
      <c r="AW213" s="118">
        <f t="shared" si="38"/>
        <v>0</v>
      </c>
      <c r="AX213" s="118">
        <f t="shared" si="40"/>
        <v>0</v>
      </c>
      <c r="AY213" s="118">
        <f t="shared" si="41"/>
        <v>0</v>
      </c>
      <c r="AZ213" s="121">
        <f t="shared" si="42"/>
        <v>12000</v>
      </c>
      <c r="BA213" s="121" t="s">
        <v>97</v>
      </c>
      <c r="BB213" s="96"/>
      <c r="BC213" s="96"/>
      <c r="BD213" s="96"/>
      <c r="BE213" s="96"/>
      <c r="BF213" s="96">
        <f t="shared" si="43"/>
        <v>0</v>
      </c>
    </row>
    <row r="214" spans="1:58" s="122" customFormat="1" ht="18" customHeight="1">
      <c r="A214" s="96" t="s">
        <v>974</v>
      </c>
      <c r="B214" s="96"/>
      <c r="C214" s="96" t="s">
        <v>1088</v>
      </c>
      <c r="D214" s="96" t="s">
        <v>925</v>
      </c>
      <c r="E214" s="96"/>
      <c r="F214" s="96"/>
      <c r="G214" s="96"/>
      <c r="H214" s="96" t="s">
        <v>1100</v>
      </c>
      <c r="I214" s="96" t="s">
        <v>1088</v>
      </c>
      <c r="J214" s="96"/>
      <c r="K214" s="96"/>
      <c r="L214" s="96"/>
      <c r="M214" s="96"/>
      <c r="N214" s="115"/>
      <c r="O214" s="96"/>
      <c r="P214" s="96"/>
      <c r="Q214" s="96"/>
      <c r="R214" s="116" t="str">
        <f t="shared" si="29"/>
        <v>84</v>
      </c>
      <c r="S214" s="117" t="s">
        <v>599</v>
      </c>
      <c r="T214" s="117" t="str">
        <f>+VLOOKUP(S214,Filtros!$G$8:$H$501,2,FALSE)</f>
        <v>Terrenos (Inmuebles)</v>
      </c>
      <c r="U214" s="118">
        <v>1000</v>
      </c>
      <c r="V214" s="118"/>
      <c r="W214" s="118"/>
      <c r="X214" s="118"/>
      <c r="Y214" s="118">
        <f t="shared" si="37"/>
        <v>1000</v>
      </c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20">
        <f t="shared" si="39"/>
        <v>0</v>
      </c>
      <c r="AM214" s="118">
        <v>0</v>
      </c>
      <c r="AN214" s="118">
        <v>0</v>
      </c>
      <c r="AO214" s="118">
        <v>0</v>
      </c>
      <c r="AP214" s="118">
        <v>0</v>
      </c>
      <c r="AQ214" s="118">
        <v>0</v>
      </c>
      <c r="AR214" s="118">
        <v>0</v>
      </c>
      <c r="AS214" s="118">
        <v>0</v>
      </c>
      <c r="AT214" s="118">
        <v>0</v>
      </c>
      <c r="AU214" s="118">
        <v>0</v>
      </c>
      <c r="AV214" s="118">
        <v>0</v>
      </c>
      <c r="AW214" s="118">
        <f t="shared" si="38"/>
        <v>0</v>
      </c>
      <c r="AX214" s="118">
        <f t="shared" si="40"/>
        <v>0</v>
      </c>
      <c r="AY214" s="118">
        <f t="shared" si="41"/>
        <v>0</v>
      </c>
      <c r="AZ214" s="121">
        <f t="shared" si="42"/>
        <v>1000</v>
      </c>
      <c r="BA214" s="121" t="s">
        <v>97</v>
      </c>
      <c r="BB214" s="96"/>
      <c r="BC214" s="96"/>
      <c r="BD214" s="96"/>
      <c r="BE214" s="96"/>
      <c r="BF214" s="96">
        <f t="shared" si="43"/>
        <v>0</v>
      </c>
    </row>
    <row r="215" spans="1:58" s="122" customFormat="1" ht="39.75" hidden="1" customHeight="1">
      <c r="A215" s="96" t="s">
        <v>1089</v>
      </c>
      <c r="B215" s="96"/>
      <c r="C215" s="96" t="s">
        <v>758</v>
      </c>
      <c r="D215" s="96" t="s">
        <v>925</v>
      </c>
      <c r="E215" s="96" t="s">
        <v>142</v>
      </c>
      <c r="F215" s="96" t="s">
        <v>1011</v>
      </c>
      <c r="G215" s="96"/>
      <c r="H215" s="96" t="s">
        <v>1246</v>
      </c>
      <c r="I215" s="96" t="s">
        <v>758</v>
      </c>
      <c r="J215" s="96"/>
      <c r="K215" s="96"/>
      <c r="L215" s="96"/>
      <c r="M215" s="96"/>
      <c r="N215" s="115"/>
      <c r="O215" s="96"/>
      <c r="P215" s="96"/>
      <c r="Q215" s="96"/>
      <c r="R215" s="116" t="str">
        <f>+MID(S215,1,2)</f>
        <v>53</v>
      </c>
      <c r="S215" s="117" t="s">
        <v>298</v>
      </c>
      <c r="T215" s="117" t="str">
        <f>+VLOOKUP(S215,Filtros!$G$8:$H$501,2,FALSE)</f>
        <v>Alimentos y Bebidas</v>
      </c>
      <c r="U215" s="118">
        <v>200</v>
      </c>
      <c r="V215" s="118"/>
      <c r="W215" s="118"/>
      <c r="X215" s="118"/>
      <c r="Y215" s="118">
        <f t="shared" si="37"/>
        <v>200</v>
      </c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20">
        <f t="shared" si="39"/>
        <v>0</v>
      </c>
      <c r="AM215" s="118">
        <v>0</v>
      </c>
      <c r="AN215" s="118">
        <v>0</v>
      </c>
      <c r="AO215" s="118">
        <v>0</v>
      </c>
      <c r="AP215" s="118">
        <v>0</v>
      </c>
      <c r="AQ215" s="118">
        <v>0</v>
      </c>
      <c r="AR215" s="118">
        <v>0</v>
      </c>
      <c r="AS215" s="118">
        <v>0</v>
      </c>
      <c r="AT215" s="118">
        <v>0</v>
      </c>
      <c r="AU215" s="118">
        <v>0</v>
      </c>
      <c r="AV215" s="118">
        <v>0</v>
      </c>
      <c r="AW215" s="118">
        <f>+Y215*Z215</f>
        <v>0</v>
      </c>
      <c r="AX215" s="118">
        <f t="shared" si="40"/>
        <v>0</v>
      </c>
      <c r="AY215" s="118">
        <f t="shared" si="41"/>
        <v>0</v>
      </c>
      <c r="AZ215" s="121">
        <f t="shared" si="42"/>
        <v>200</v>
      </c>
      <c r="BA215" s="121" t="s">
        <v>97</v>
      </c>
      <c r="BB215" s="96"/>
      <c r="BC215" s="96"/>
      <c r="BD215" s="96"/>
      <c r="BE215" s="96"/>
      <c r="BF215" s="96">
        <f t="shared" si="43"/>
        <v>0</v>
      </c>
    </row>
    <row r="216" spans="1:58" s="122" customFormat="1" ht="70.5" hidden="1" customHeight="1">
      <c r="A216" s="96" t="s">
        <v>1089</v>
      </c>
      <c r="B216" s="96"/>
      <c r="C216" s="96" t="s">
        <v>1024</v>
      </c>
      <c r="D216" s="96" t="s">
        <v>925</v>
      </c>
      <c r="E216" s="96" t="s">
        <v>142</v>
      </c>
      <c r="F216" s="96" t="s">
        <v>1011</v>
      </c>
      <c r="G216" s="96"/>
      <c r="H216" s="96" t="s">
        <v>1246</v>
      </c>
      <c r="I216" s="96" t="s">
        <v>1024</v>
      </c>
      <c r="J216" s="96"/>
      <c r="K216" s="96"/>
      <c r="L216" s="96"/>
      <c r="M216" s="96"/>
      <c r="N216" s="115"/>
      <c r="O216" s="96"/>
      <c r="P216" s="96"/>
      <c r="Q216" s="96"/>
      <c r="R216" s="116" t="str">
        <f>+MID(S216,1,2)</f>
        <v>53</v>
      </c>
      <c r="S216" s="117" t="s">
        <v>299</v>
      </c>
      <c r="T216" s="117" t="str">
        <f>+VLOOKUP(S216,Filtros!$G$8:$H$501,2,FALSE)</f>
        <v>Vestuario,  Lencería,  Prendas  de  Protección  y Accesorios  para  uniformes  del  personal  de  Protección,  Vigilancia  y
Seguridad.</v>
      </c>
      <c r="U216" s="118">
        <v>1400</v>
      </c>
      <c r="V216" s="118"/>
      <c r="W216" s="118"/>
      <c r="X216" s="118"/>
      <c r="Y216" s="118">
        <f t="shared" si="37"/>
        <v>1400</v>
      </c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20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21"/>
      <c r="BA216" s="121"/>
      <c r="BB216" s="96"/>
      <c r="BC216" s="96"/>
      <c r="BD216" s="96"/>
      <c r="BE216" s="96"/>
      <c r="BF216" s="96"/>
    </row>
    <row r="217" spans="1:58" s="122" customFormat="1" ht="42.75" hidden="1" customHeight="1">
      <c r="A217" s="96" t="s">
        <v>1089</v>
      </c>
      <c r="B217" s="96"/>
      <c r="C217" s="96" t="s">
        <v>665</v>
      </c>
      <c r="D217" s="96" t="s">
        <v>925</v>
      </c>
      <c r="E217" s="96" t="s">
        <v>142</v>
      </c>
      <c r="F217" s="96" t="s">
        <v>1011</v>
      </c>
      <c r="G217" s="96"/>
      <c r="H217" s="96" t="s">
        <v>1246</v>
      </c>
      <c r="I217" s="96" t="s">
        <v>665</v>
      </c>
      <c r="J217" s="96"/>
      <c r="K217" s="96"/>
      <c r="L217" s="96"/>
      <c r="M217" s="96"/>
      <c r="N217" s="115"/>
      <c r="O217" s="96"/>
      <c r="P217" s="96"/>
      <c r="Q217" s="96"/>
      <c r="R217" s="116" t="str">
        <f>+MID(S217,1,2)</f>
        <v>73</v>
      </c>
      <c r="S217" s="117" t="s">
        <v>446</v>
      </c>
      <c r="T217" s="117" t="str">
        <f>+VLOOKUP(S217,Filtros!$G$8:$H$501,2,FALSE)</f>
        <v>Transporte de Personal</v>
      </c>
      <c r="U217" s="118">
        <v>10000</v>
      </c>
      <c r="V217" s="118"/>
      <c r="W217" s="118"/>
      <c r="X217" s="118"/>
      <c r="Y217" s="118">
        <f t="shared" si="37"/>
        <v>10000</v>
      </c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20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21"/>
      <c r="BA217" s="121"/>
      <c r="BB217" s="96"/>
      <c r="BC217" s="96"/>
      <c r="BD217" s="96"/>
      <c r="BE217" s="96"/>
      <c r="BF217" s="96"/>
    </row>
    <row r="218" spans="1:58" s="110" customFormat="1" ht="85.5" hidden="1" customHeight="1">
      <c r="A218" s="91" t="s">
        <v>1089</v>
      </c>
      <c r="B218" s="91"/>
      <c r="C218" s="91" t="s">
        <v>666</v>
      </c>
      <c r="D218" s="91" t="s">
        <v>925</v>
      </c>
      <c r="E218" s="91" t="s">
        <v>130</v>
      </c>
      <c r="F218" s="136" t="s">
        <v>945</v>
      </c>
      <c r="G218" s="91"/>
      <c r="H218" s="91" t="s">
        <v>1246</v>
      </c>
      <c r="I218" s="91" t="s">
        <v>1273</v>
      </c>
      <c r="J218" s="91"/>
      <c r="K218" s="91"/>
      <c r="L218" s="91"/>
      <c r="M218" s="91"/>
      <c r="N218" s="106"/>
      <c r="O218" s="91"/>
      <c r="P218" s="91"/>
      <c r="Q218" s="91"/>
      <c r="R218" s="130" t="str">
        <f>+MID(S218,1,2)</f>
        <v>73</v>
      </c>
      <c r="S218" s="131" t="s">
        <v>447</v>
      </c>
      <c r="T218" s="131" t="str">
        <f>+VLOOKUP(S218,Filtros!$G$8:$H$501,2,FALSE)</f>
        <v>Fletes y Maniobras</v>
      </c>
      <c r="U218" s="107">
        <v>10000</v>
      </c>
      <c r="V218" s="107"/>
      <c r="W218" s="107"/>
      <c r="X218" s="107"/>
      <c r="Y218" s="107">
        <f t="shared" si="37"/>
        <v>10000</v>
      </c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108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9"/>
      <c r="BA218" s="109"/>
      <c r="BB218" s="91"/>
      <c r="BC218" s="91"/>
      <c r="BD218" s="91"/>
      <c r="BE218" s="91"/>
      <c r="BF218" s="91"/>
    </row>
    <row r="219" spans="1:58" s="122" customFormat="1" ht="115.5" hidden="1" customHeight="1">
      <c r="A219" s="127" t="s">
        <v>1089</v>
      </c>
      <c r="B219" s="156"/>
      <c r="C219" s="156" t="s">
        <v>921</v>
      </c>
      <c r="D219" s="156" t="s">
        <v>925</v>
      </c>
      <c r="E219" s="156" t="s">
        <v>130</v>
      </c>
      <c r="F219" s="156" t="s">
        <v>945</v>
      </c>
      <c r="G219" s="156"/>
      <c r="H219" s="156" t="s">
        <v>1246</v>
      </c>
      <c r="I219" s="96" t="s">
        <v>1186</v>
      </c>
      <c r="J219" s="96"/>
      <c r="K219" s="96" t="s">
        <v>94</v>
      </c>
      <c r="L219" s="96"/>
      <c r="M219" s="96"/>
      <c r="N219" s="115"/>
      <c r="O219" s="96"/>
      <c r="P219" s="96"/>
      <c r="Q219" s="96"/>
      <c r="R219" s="116">
        <v>73</v>
      </c>
      <c r="S219" s="117" t="s">
        <v>1090</v>
      </c>
      <c r="T219" s="117" t="s">
        <v>1091</v>
      </c>
      <c r="U219" s="118">
        <v>60000</v>
      </c>
      <c r="V219" s="118"/>
      <c r="W219" s="118">
        <v>6250</v>
      </c>
      <c r="X219" s="118"/>
      <c r="Y219" s="118">
        <f t="shared" si="37"/>
        <v>53750</v>
      </c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20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21"/>
      <c r="BA219" s="121"/>
      <c r="BB219" s="96"/>
      <c r="BC219" s="96"/>
      <c r="BD219" s="96"/>
      <c r="BE219" s="96"/>
      <c r="BF219" s="96"/>
    </row>
    <row r="220" spans="1:58" s="122" customFormat="1" ht="137.25" hidden="1" customHeight="1">
      <c r="A220" s="123"/>
      <c r="B220" s="157"/>
      <c r="C220" s="157"/>
      <c r="D220" s="157"/>
      <c r="E220" s="157"/>
      <c r="F220" s="157"/>
      <c r="G220" s="157"/>
      <c r="H220" s="157"/>
      <c r="I220" s="96" t="s">
        <v>1187</v>
      </c>
      <c r="J220" s="96"/>
      <c r="K220" s="96" t="s">
        <v>94</v>
      </c>
      <c r="L220" s="96"/>
      <c r="M220" s="96"/>
      <c r="N220" s="115"/>
      <c r="O220" s="96"/>
      <c r="P220" s="96"/>
      <c r="Q220" s="96"/>
      <c r="R220" s="116">
        <v>73</v>
      </c>
      <c r="S220" s="117" t="s">
        <v>1090</v>
      </c>
      <c r="T220" s="117" t="s">
        <v>1091</v>
      </c>
      <c r="U220" s="118">
        <f>Y219</f>
        <v>53750</v>
      </c>
      <c r="V220" s="118"/>
      <c r="W220" s="118">
        <v>6250</v>
      </c>
      <c r="X220" s="118"/>
      <c r="Y220" s="118">
        <f t="shared" si="37"/>
        <v>47500</v>
      </c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20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21"/>
      <c r="BA220" s="121"/>
      <c r="BB220" s="96"/>
      <c r="BC220" s="96"/>
      <c r="BD220" s="96"/>
      <c r="BE220" s="96"/>
      <c r="BF220" s="96"/>
    </row>
    <row r="221" spans="1:58" s="122" customFormat="1" ht="137.25" hidden="1" customHeight="1">
      <c r="A221" s="138"/>
      <c r="B221" s="158"/>
      <c r="C221" s="158"/>
      <c r="D221" s="158"/>
      <c r="E221" s="158"/>
      <c r="F221" s="158"/>
      <c r="G221" s="158"/>
      <c r="H221" s="158"/>
      <c r="I221" s="91" t="s">
        <v>1187</v>
      </c>
      <c r="J221" s="96"/>
      <c r="K221" s="96"/>
      <c r="L221" s="96"/>
      <c r="M221" s="96"/>
      <c r="N221" s="115"/>
      <c r="O221" s="96"/>
      <c r="P221" s="96"/>
      <c r="Q221" s="96"/>
      <c r="R221" s="116"/>
      <c r="S221" s="117"/>
      <c r="T221" s="117"/>
      <c r="U221" s="118"/>
      <c r="V221" s="118"/>
      <c r="W221" s="118"/>
      <c r="X221" s="118"/>
      <c r="Y221" s="118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20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21"/>
      <c r="BA221" s="121"/>
      <c r="BB221" s="96"/>
      <c r="BC221" s="96"/>
      <c r="BD221" s="96"/>
      <c r="BE221" s="96"/>
      <c r="BF221" s="96"/>
    </row>
    <row r="222" spans="1:58" s="122" customFormat="1" ht="120.75" hidden="1" customHeight="1">
      <c r="A222" s="96" t="s">
        <v>1089</v>
      </c>
      <c r="B222" s="96"/>
      <c r="C222" s="96" t="s">
        <v>1085</v>
      </c>
      <c r="D222" s="96" t="s">
        <v>925</v>
      </c>
      <c r="E222" s="96" t="s">
        <v>130</v>
      </c>
      <c r="F222" s="96" t="s">
        <v>945</v>
      </c>
      <c r="G222" s="96"/>
      <c r="H222" s="96" t="s">
        <v>1246</v>
      </c>
      <c r="I222" s="96" t="s">
        <v>1180</v>
      </c>
      <c r="J222" s="96"/>
      <c r="K222" s="96" t="s">
        <v>94</v>
      </c>
      <c r="L222" s="96"/>
      <c r="M222" s="96"/>
      <c r="N222" s="115"/>
      <c r="O222" s="96"/>
      <c r="P222" s="96"/>
      <c r="Q222" s="96"/>
      <c r="R222" s="116">
        <v>73</v>
      </c>
      <c r="S222" s="117" t="s">
        <v>487</v>
      </c>
      <c r="T222" s="117" t="str">
        <f>+VLOOKUP(S222,Filtros!$G$8:$H$501,2,FALSE)</f>
        <v>Maquinarias y Equipos (Instalación, Mantenimiento y Reparación)</v>
      </c>
      <c r="U222" s="118">
        <v>15000</v>
      </c>
      <c r="V222" s="118"/>
      <c r="W222" s="118">
        <v>4900</v>
      </c>
      <c r="X222" s="118"/>
      <c r="Y222" s="118">
        <f t="shared" si="37"/>
        <v>10100</v>
      </c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20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21"/>
      <c r="BA222" s="121"/>
      <c r="BB222" s="96"/>
      <c r="BC222" s="96"/>
      <c r="BD222" s="96"/>
      <c r="BE222" s="96"/>
      <c r="BF222" s="96"/>
    </row>
    <row r="223" spans="1:58" s="122" customFormat="1" ht="96" hidden="1" customHeight="1">
      <c r="A223" s="96" t="s">
        <v>1089</v>
      </c>
      <c r="B223" s="96"/>
      <c r="C223" s="96" t="s">
        <v>1092</v>
      </c>
      <c r="D223" s="96" t="s">
        <v>925</v>
      </c>
      <c r="E223" s="96" t="s">
        <v>130</v>
      </c>
      <c r="F223" s="96" t="s">
        <v>945</v>
      </c>
      <c r="G223" s="96"/>
      <c r="H223" s="96" t="s">
        <v>1246</v>
      </c>
      <c r="I223" s="96" t="s">
        <v>1092</v>
      </c>
      <c r="J223" s="96"/>
      <c r="K223" s="96"/>
      <c r="L223" s="96"/>
      <c r="M223" s="96"/>
      <c r="N223" s="115"/>
      <c r="O223" s="96"/>
      <c r="P223" s="96"/>
      <c r="Q223" s="96"/>
      <c r="R223" s="116">
        <v>73</v>
      </c>
      <c r="S223" s="117" t="s">
        <v>488</v>
      </c>
      <c r="T223" s="117" t="str">
        <f>+VLOOKUP(S223,Filtros!$G$8:$H$501,2,FALSE)</f>
        <v>Vehículos (Servicio para Mantenimiento y Reparación)</v>
      </c>
      <c r="U223" s="118">
        <v>5000</v>
      </c>
      <c r="V223" s="118"/>
      <c r="W223" s="118"/>
      <c r="X223" s="118"/>
      <c r="Y223" s="118">
        <f t="shared" si="37"/>
        <v>5000</v>
      </c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20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21"/>
      <c r="BA223" s="121"/>
      <c r="BB223" s="96"/>
      <c r="BC223" s="96"/>
      <c r="BD223" s="96"/>
      <c r="BE223" s="96"/>
      <c r="BF223" s="96"/>
    </row>
    <row r="224" spans="1:58" s="122" customFormat="1" ht="128.25" hidden="1" customHeight="1">
      <c r="A224" s="96" t="s">
        <v>1089</v>
      </c>
      <c r="B224" s="96"/>
      <c r="C224" s="96" t="s">
        <v>737</v>
      </c>
      <c r="D224" s="96" t="s">
        <v>925</v>
      </c>
      <c r="E224" s="96" t="s">
        <v>130</v>
      </c>
      <c r="F224" s="96" t="s">
        <v>945</v>
      </c>
      <c r="G224" s="96"/>
      <c r="H224" s="96" t="s">
        <v>1246</v>
      </c>
      <c r="I224" s="96" t="s">
        <v>1284</v>
      </c>
      <c r="J224" s="96" t="s">
        <v>1285</v>
      </c>
      <c r="K224" s="96"/>
      <c r="L224" s="96"/>
      <c r="M224" s="96"/>
      <c r="N224" s="115"/>
      <c r="O224" s="96"/>
      <c r="P224" s="96"/>
      <c r="Q224" s="96"/>
      <c r="R224" s="116">
        <v>73</v>
      </c>
      <c r="S224" s="117" t="s">
        <v>488</v>
      </c>
      <c r="T224" s="117" t="str">
        <f>+VLOOKUP(S224,Filtros!$G$8:$H$501,2,FALSE)</f>
        <v>Vehículos (Servicio para Mantenimiento y Reparación)</v>
      </c>
      <c r="U224" s="118">
        <v>54190</v>
      </c>
      <c r="V224" s="118"/>
      <c r="W224" s="118">
        <v>21000</v>
      </c>
      <c r="X224" s="118"/>
      <c r="Y224" s="118">
        <f t="shared" si="37"/>
        <v>33190</v>
      </c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20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21"/>
      <c r="BA224" s="121"/>
      <c r="BB224" s="96"/>
      <c r="BC224" s="96"/>
      <c r="BD224" s="96"/>
      <c r="BE224" s="96"/>
      <c r="BF224" s="96"/>
    </row>
    <row r="225" spans="1:58" s="110" customFormat="1" ht="147.75" hidden="1" customHeight="1">
      <c r="A225" s="91" t="s">
        <v>1089</v>
      </c>
      <c r="B225" s="91"/>
      <c r="C225" s="91" t="s">
        <v>749</v>
      </c>
      <c r="D225" s="91" t="s">
        <v>925</v>
      </c>
      <c r="E225" s="91" t="s">
        <v>130</v>
      </c>
      <c r="F225" s="91" t="s">
        <v>1277</v>
      </c>
      <c r="G225" s="91"/>
      <c r="H225" s="91" t="s">
        <v>1246</v>
      </c>
      <c r="I225" s="91" t="s">
        <v>1267</v>
      </c>
      <c r="J225" s="91"/>
      <c r="K225" s="91"/>
      <c r="L225" s="91"/>
      <c r="M225" s="91"/>
      <c r="N225" s="106"/>
      <c r="O225" s="91"/>
      <c r="P225" s="91"/>
      <c r="Q225" s="91"/>
      <c r="R225" s="130" t="s">
        <v>1268</v>
      </c>
      <c r="S225" s="131" t="s">
        <v>510</v>
      </c>
      <c r="T225" s="131" t="str">
        <f>+VLOOKUP(S225,Filtros!$G$8:$H$501,2,FALSE)</f>
        <v>Investigaciones Profesionales y Análisis de Laboratorio</v>
      </c>
      <c r="U225" s="107">
        <v>834</v>
      </c>
      <c r="V225" s="107"/>
      <c r="W225" s="107"/>
      <c r="X225" s="107"/>
      <c r="Y225" s="107">
        <f t="shared" si="37"/>
        <v>834</v>
      </c>
      <c r="Z225" s="93"/>
      <c r="AA225" s="93"/>
      <c r="AB225" s="93"/>
      <c r="AC225" s="93"/>
      <c r="AD225" s="93"/>
      <c r="AE225" s="93"/>
      <c r="AF225" s="93"/>
      <c r="AG225" s="93"/>
      <c r="AH225" s="93"/>
      <c r="AI225" s="93"/>
      <c r="AJ225" s="93"/>
      <c r="AK225" s="93"/>
      <c r="AL225" s="108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9"/>
      <c r="BA225" s="109"/>
      <c r="BB225" s="91"/>
      <c r="BC225" s="91"/>
      <c r="BD225" s="91"/>
      <c r="BE225" s="91"/>
      <c r="BF225" s="91"/>
    </row>
    <row r="226" spans="1:58" s="122" customFormat="1" ht="105" hidden="1" customHeight="1">
      <c r="A226" s="96" t="s">
        <v>1089</v>
      </c>
      <c r="B226" s="96"/>
      <c r="C226" s="96" t="s">
        <v>1062</v>
      </c>
      <c r="D226" s="96" t="s">
        <v>925</v>
      </c>
      <c r="E226" s="96" t="s">
        <v>130</v>
      </c>
      <c r="F226" s="96" t="s">
        <v>945</v>
      </c>
      <c r="G226" s="96"/>
      <c r="H226" s="96" t="s">
        <v>1246</v>
      </c>
      <c r="I226" s="96" t="s">
        <v>1062</v>
      </c>
      <c r="J226" s="96"/>
      <c r="K226" s="96"/>
      <c r="L226" s="96"/>
      <c r="M226" s="96"/>
      <c r="N226" s="115"/>
      <c r="O226" s="96"/>
      <c r="P226" s="96"/>
      <c r="Q226" s="96"/>
      <c r="R226" s="116">
        <v>73</v>
      </c>
      <c r="S226" s="117" t="s">
        <v>519</v>
      </c>
      <c r="T226" s="117" t="str">
        <f>+VLOOKUP(S226,Filtros!$G$8:$H$501,2,FALSE)</f>
        <v>Vestuario,  Lencería,  Prendas  de  Protección  y Accesorios  para  uniformes  del  personal  de  Protección,  Vigilancia  y
Seguridad.</v>
      </c>
      <c r="U226" s="118">
        <v>22675</v>
      </c>
      <c r="V226" s="118"/>
      <c r="W226" s="118"/>
      <c r="X226" s="118"/>
      <c r="Y226" s="118">
        <f t="shared" si="37"/>
        <v>22675</v>
      </c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20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21"/>
      <c r="BA226" s="121"/>
      <c r="BB226" s="96"/>
      <c r="BC226" s="96"/>
      <c r="BD226" s="96"/>
      <c r="BE226" s="96"/>
      <c r="BF226" s="96"/>
    </row>
    <row r="227" spans="1:58" s="122" customFormat="1" ht="66.75" hidden="1" customHeight="1">
      <c r="A227" s="127" t="s">
        <v>1089</v>
      </c>
      <c r="B227" s="156"/>
      <c r="C227" s="156" t="s">
        <v>1093</v>
      </c>
      <c r="D227" s="156" t="s">
        <v>925</v>
      </c>
      <c r="E227" s="156" t="s">
        <v>130</v>
      </c>
      <c r="F227" s="156" t="s">
        <v>945</v>
      </c>
      <c r="G227" s="156"/>
      <c r="H227" s="156" t="s">
        <v>1246</v>
      </c>
      <c r="I227" s="96" t="s">
        <v>1177</v>
      </c>
      <c r="J227" s="96"/>
      <c r="K227" s="96"/>
      <c r="L227" s="96"/>
      <c r="M227" s="96"/>
      <c r="N227" s="115"/>
      <c r="O227" s="96"/>
      <c r="P227" s="96"/>
      <c r="Q227" s="96"/>
      <c r="R227" s="116">
        <v>73</v>
      </c>
      <c r="S227" s="117" t="s">
        <v>520</v>
      </c>
      <c r="T227" s="117" t="str">
        <f>+VLOOKUP(S227,Filtros!$G$8:$H$501,2,FALSE)</f>
        <v>Combustibles y Lubricantes</v>
      </c>
      <c r="U227" s="118">
        <v>30000</v>
      </c>
      <c r="V227" s="118"/>
      <c r="W227" s="118">
        <v>6250</v>
      </c>
      <c r="X227" s="118"/>
      <c r="Y227" s="118">
        <f t="shared" si="37"/>
        <v>23750</v>
      </c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20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21"/>
      <c r="BA227" s="121"/>
      <c r="BB227" s="96"/>
      <c r="BC227" s="96"/>
      <c r="BD227" s="96"/>
      <c r="BE227" s="96"/>
      <c r="BF227" s="96"/>
    </row>
    <row r="228" spans="1:58" s="122" customFormat="1" ht="66.75" hidden="1" customHeight="1">
      <c r="A228" s="140"/>
      <c r="B228" s="157"/>
      <c r="C228" s="157"/>
      <c r="D228" s="157"/>
      <c r="E228" s="157"/>
      <c r="F228" s="157"/>
      <c r="G228" s="157"/>
      <c r="H228" s="157"/>
      <c r="I228" s="96" t="s">
        <v>1177</v>
      </c>
      <c r="J228" s="96"/>
      <c r="K228" s="96" t="s">
        <v>94</v>
      </c>
      <c r="L228" s="96"/>
      <c r="M228" s="96"/>
      <c r="N228" s="115"/>
      <c r="O228" s="96"/>
      <c r="P228" s="96"/>
      <c r="Q228" s="96"/>
      <c r="R228" s="116">
        <v>73</v>
      </c>
      <c r="S228" s="117" t="s">
        <v>520</v>
      </c>
      <c r="T228" s="117" t="str">
        <f>+VLOOKUP(S228,Filtros!$G$8:$H$501,2,FALSE)</f>
        <v>Combustibles y Lubricantes</v>
      </c>
      <c r="U228" s="118">
        <f>Y227</f>
        <v>23750</v>
      </c>
      <c r="V228" s="118"/>
      <c r="W228" s="118">
        <v>6250</v>
      </c>
      <c r="X228" s="118"/>
      <c r="Y228" s="118">
        <f t="shared" si="37"/>
        <v>17500</v>
      </c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20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21"/>
      <c r="BA228" s="121"/>
      <c r="BB228" s="96"/>
      <c r="BC228" s="96"/>
      <c r="BD228" s="96"/>
      <c r="BE228" s="96"/>
      <c r="BF228" s="96"/>
    </row>
    <row r="229" spans="1:58" s="122" customFormat="1" ht="66.75" hidden="1" customHeight="1">
      <c r="A229" s="140"/>
      <c r="B229" s="157"/>
      <c r="C229" s="157"/>
      <c r="D229" s="157"/>
      <c r="E229" s="157"/>
      <c r="F229" s="157"/>
      <c r="G229" s="157"/>
      <c r="H229" s="157"/>
      <c r="I229" s="96" t="s">
        <v>1182</v>
      </c>
      <c r="J229" s="96"/>
      <c r="K229" s="96" t="s">
        <v>94</v>
      </c>
      <c r="L229" s="96"/>
      <c r="M229" s="96"/>
      <c r="N229" s="115"/>
      <c r="O229" s="96"/>
      <c r="P229" s="96"/>
      <c r="Q229" s="96"/>
      <c r="R229" s="116">
        <v>73</v>
      </c>
      <c r="S229" s="117" t="s">
        <v>520</v>
      </c>
      <c r="T229" s="117" t="str">
        <f>+VLOOKUP(S229,Filtros!$G$8:$H$501,2,FALSE)</f>
        <v>Combustibles y Lubricantes</v>
      </c>
      <c r="U229" s="118">
        <f>Y228</f>
        <v>17500</v>
      </c>
      <c r="V229" s="118"/>
      <c r="W229" s="118">
        <v>4687</v>
      </c>
      <c r="X229" s="118"/>
      <c r="Y229" s="118">
        <f t="shared" si="37"/>
        <v>12813</v>
      </c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20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21"/>
      <c r="BA229" s="121"/>
      <c r="BB229" s="96"/>
      <c r="BC229" s="96"/>
      <c r="BD229" s="96"/>
      <c r="BE229" s="96"/>
      <c r="BF229" s="96"/>
    </row>
    <row r="230" spans="1:58" s="122" customFormat="1" ht="66.75" hidden="1" customHeight="1">
      <c r="A230" s="140"/>
      <c r="B230" s="157"/>
      <c r="C230" s="157"/>
      <c r="D230" s="157"/>
      <c r="E230" s="157"/>
      <c r="F230" s="157"/>
      <c r="G230" s="157"/>
      <c r="H230" s="157"/>
      <c r="I230" s="96" t="s">
        <v>1183</v>
      </c>
      <c r="J230" s="96"/>
      <c r="K230" s="96" t="s">
        <v>94</v>
      </c>
      <c r="L230" s="96"/>
      <c r="M230" s="96"/>
      <c r="N230" s="115"/>
      <c r="O230" s="96"/>
      <c r="P230" s="96"/>
      <c r="Q230" s="96"/>
      <c r="R230" s="116">
        <v>73</v>
      </c>
      <c r="S230" s="117" t="s">
        <v>520</v>
      </c>
      <c r="T230" s="117" t="str">
        <f>+VLOOKUP(S230,Filtros!$G$8:$H$501,2,FALSE)</f>
        <v>Combustibles y Lubricantes</v>
      </c>
      <c r="U230" s="118">
        <f>Y229</f>
        <v>12813</v>
      </c>
      <c r="V230" s="118"/>
      <c r="W230" s="118">
        <v>1071.43</v>
      </c>
      <c r="X230" s="118"/>
      <c r="Y230" s="118">
        <f t="shared" si="37"/>
        <v>11741.57</v>
      </c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20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21"/>
      <c r="BA230" s="121"/>
      <c r="BB230" s="96"/>
      <c r="BC230" s="96"/>
      <c r="BD230" s="96"/>
      <c r="BE230" s="96"/>
      <c r="BF230" s="96"/>
    </row>
    <row r="231" spans="1:58" s="122" customFormat="1" ht="66.75" hidden="1" customHeight="1">
      <c r="A231" s="140"/>
      <c r="B231" s="157"/>
      <c r="C231" s="157"/>
      <c r="D231" s="157"/>
      <c r="E231" s="157"/>
      <c r="F231" s="157"/>
      <c r="G231" s="157"/>
      <c r="H231" s="157"/>
      <c r="I231" s="96" t="s">
        <v>1184</v>
      </c>
      <c r="J231" s="96"/>
      <c r="K231" s="96" t="s">
        <v>94</v>
      </c>
      <c r="L231" s="96"/>
      <c r="M231" s="96"/>
      <c r="N231" s="115"/>
      <c r="O231" s="96"/>
      <c r="P231" s="96"/>
      <c r="Q231" s="96"/>
      <c r="R231" s="116">
        <v>73</v>
      </c>
      <c r="S231" s="117" t="s">
        <v>520</v>
      </c>
      <c r="T231" s="117" t="str">
        <f>+VLOOKUP(S231,Filtros!$G$8:$H$501,2,FALSE)</f>
        <v>Combustibles y Lubricantes</v>
      </c>
      <c r="U231" s="118">
        <f>Y230</f>
        <v>11741.57</v>
      </c>
      <c r="V231" s="118"/>
      <c r="W231" s="118">
        <v>6236.93</v>
      </c>
      <c r="X231" s="118"/>
      <c r="Y231" s="118">
        <f t="shared" si="37"/>
        <v>5504.6399999999994</v>
      </c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20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21"/>
      <c r="BA231" s="121"/>
      <c r="BB231" s="96"/>
      <c r="BC231" s="96"/>
      <c r="BD231" s="96"/>
      <c r="BE231" s="96"/>
      <c r="BF231" s="96"/>
    </row>
    <row r="232" spans="1:58" s="122" customFormat="1" ht="66.75" hidden="1" customHeight="1">
      <c r="A232" s="123"/>
      <c r="B232" s="158"/>
      <c r="C232" s="158"/>
      <c r="D232" s="158"/>
      <c r="E232" s="158"/>
      <c r="F232" s="158"/>
      <c r="G232" s="158"/>
      <c r="H232" s="158"/>
      <c r="I232" s="96" t="s">
        <v>1185</v>
      </c>
      <c r="J232" s="96"/>
      <c r="K232" s="96" t="s">
        <v>94</v>
      </c>
      <c r="L232" s="96"/>
      <c r="M232" s="96"/>
      <c r="N232" s="115"/>
      <c r="O232" s="96"/>
      <c r="P232" s="96"/>
      <c r="Q232" s="96"/>
      <c r="R232" s="116">
        <v>73</v>
      </c>
      <c r="S232" s="117" t="s">
        <v>520</v>
      </c>
      <c r="T232" s="117" t="str">
        <f>+VLOOKUP(S232,Filtros!$G$8:$H$501,2,FALSE)</f>
        <v>Combustibles y Lubricantes</v>
      </c>
      <c r="U232" s="118">
        <f>Y231</f>
        <v>5504.6399999999994</v>
      </c>
      <c r="V232" s="118"/>
      <c r="W232" s="118">
        <v>2142.86</v>
      </c>
      <c r="X232" s="118"/>
      <c r="Y232" s="118">
        <f t="shared" si="37"/>
        <v>3361.7799999999993</v>
      </c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20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21"/>
      <c r="BA232" s="121"/>
      <c r="BB232" s="96"/>
      <c r="BC232" s="96"/>
      <c r="BD232" s="96"/>
      <c r="BE232" s="96"/>
      <c r="BF232" s="96"/>
    </row>
    <row r="233" spans="1:58" s="122" customFormat="1" ht="28.5" hidden="1" customHeight="1">
      <c r="A233" s="96" t="s">
        <v>1089</v>
      </c>
      <c r="B233" s="96"/>
      <c r="C233" s="96" t="s">
        <v>761</v>
      </c>
      <c r="D233" s="96" t="s">
        <v>925</v>
      </c>
      <c r="E233" s="96" t="s">
        <v>142</v>
      </c>
      <c r="F233" s="96" t="s">
        <v>1011</v>
      </c>
      <c r="G233" s="96"/>
      <c r="H233" s="96" t="s">
        <v>1246</v>
      </c>
      <c r="I233" s="96" t="s">
        <v>761</v>
      </c>
      <c r="J233" s="96"/>
      <c r="K233" s="96"/>
      <c r="L233" s="96"/>
      <c r="M233" s="96"/>
      <c r="N233" s="115"/>
      <c r="O233" s="96"/>
      <c r="P233" s="96"/>
      <c r="Q233" s="96"/>
      <c r="R233" s="116">
        <v>73</v>
      </c>
      <c r="S233" s="117" t="s">
        <v>521</v>
      </c>
      <c r="T233" s="117" t="str">
        <f>+VLOOKUP(S233,Filtros!$G$8:$H$501,2,FALSE)</f>
        <v>Materiales de Oficina</v>
      </c>
      <c r="U233" s="118">
        <v>1000</v>
      </c>
      <c r="V233" s="118"/>
      <c r="W233" s="118"/>
      <c r="X233" s="118"/>
      <c r="Y233" s="118">
        <f t="shared" si="37"/>
        <v>1000</v>
      </c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20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21"/>
      <c r="BA233" s="121"/>
      <c r="BB233" s="96"/>
      <c r="BC233" s="96"/>
      <c r="BD233" s="96"/>
      <c r="BE233" s="96"/>
      <c r="BF233" s="96"/>
    </row>
    <row r="234" spans="1:58" s="122" customFormat="1" ht="41.25" hidden="1" customHeight="1">
      <c r="A234" s="96" t="s">
        <v>1089</v>
      </c>
      <c r="B234" s="96"/>
      <c r="C234" s="96" t="s">
        <v>763</v>
      </c>
      <c r="D234" s="96" t="s">
        <v>925</v>
      </c>
      <c r="E234" s="96" t="s">
        <v>142</v>
      </c>
      <c r="F234" s="96" t="s">
        <v>1011</v>
      </c>
      <c r="G234" s="96"/>
      <c r="H234" s="96" t="s">
        <v>1246</v>
      </c>
      <c r="I234" s="96" t="s">
        <v>763</v>
      </c>
      <c r="J234" s="96"/>
      <c r="K234" s="96"/>
      <c r="L234" s="96"/>
      <c r="M234" s="96"/>
      <c r="N234" s="115"/>
      <c r="O234" s="96"/>
      <c r="P234" s="96"/>
      <c r="Q234" s="96"/>
      <c r="R234" s="116">
        <v>73</v>
      </c>
      <c r="S234" s="117" t="s">
        <v>523</v>
      </c>
      <c r="T234" s="117" t="str">
        <f>+VLOOKUP(S234,Filtros!$G$8:$H$501,2,FALSE)</f>
        <v>Materiales de Impresión, Fotografía, Reproducción y Publicaciones</v>
      </c>
      <c r="U234" s="118">
        <v>1000</v>
      </c>
      <c r="V234" s="118"/>
      <c r="W234" s="118"/>
      <c r="X234" s="118"/>
      <c r="Y234" s="118">
        <f t="shared" si="37"/>
        <v>1000</v>
      </c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20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21"/>
      <c r="BA234" s="121"/>
      <c r="BB234" s="96"/>
      <c r="BC234" s="96"/>
      <c r="BD234" s="96"/>
      <c r="BE234" s="96"/>
      <c r="BF234" s="96"/>
    </row>
    <row r="235" spans="1:58" s="122" customFormat="1" ht="55.5" hidden="1" customHeight="1">
      <c r="A235" s="127" t="s">
        <v>1089</v>
      </c>
      <c r="B235" s="156"/>
      <c r="C235" s="156" t="s">
        <v>1064</v>
      </c>
      <c r="D235" s="156" t="s">
        <v>925</v>
      </c>
      <c r="E235" s="156"/>
      <c r="F235" s="156"/>
      <c r="G235" s="156"/>
      <c r="H235" s="156" t="s">
        <v>1246</v>
      </c>
      <c r="I235" s="96" t="s">
        <v>1203</v>
      </c>
      <c r="J235" s="96"/>
      <c r="K235" s="96" t="s">
        <v>94</v>
      </c>
      <c r="L235" s="96"/>
      <c r="M235" s="96"/>
      <c r="N235" s="115"/>
      <c r="O235" s="96" t="s">
        <v>117</v>
      </c>
      <c r="P235" s="96"/>
      <c r="Q235" s="96"/>
      <c r="R235" s="116">
        <v>73</v>
      </c>
      <c r="S235" s="117" t="s">
        <v>527</v>
      </c>
      <c r="T235" s="117" t="str">
        <f>+VLOOKUP(S235,Filtros!$G$8:$H$501,2,FALSE)</f>
        <v>Insumos,   Materiales   y   Suministros   para   Construcción,   Electricidad,   Plomería,   Carpintería,   Señalización   Vial,
Navegación, Contra Incendios y Placas</v>
      </c>
      <c r="U235" s="118">
        <v>37046.559999999998</v>
      </c>
      <c r="V235" s="118"/>
      <c r="W235" s="118"/>
      <c r="X235" s="118"/>
      <c r="Y235" s="118">
        <f t="shared" si="37"/>
        <v>37046.559999999998</v>
      </c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20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21"/>
      <c r="BA235" s="121"/>
      <c r="BB235" s="96"/>
      <c r="BC235" s="96"/>
      <c r="BD235" s="96"/>
      <c r="BE235" s="96"/>
      <c r="BF235" s="96"/>
    </row>
    <row r="236" spans="1:58" s="122" customFormat="1" ht="76.5" hidden="1" customHeight="1">
      <c r="A236" s="123"/>
      <c r="B236" s="158"/>
      <c r="C236" s="158"/>
      <c r="D236" s="158"/>
      <c r="E236" s="158"/>
      <c r="F236" s="158"/>
      <c r="G236" s="158"/>
      <c r="H236" s="158"/>
      <c r="I236" s="96" t="s">
        <v>1201</v>
      </c>
      <c r="J236" s="96"/>
      <c r="K236" s="96" t="s">
        <v>94</v>
      </c>
      <c r="L236" s="96"/>
      <c r="M236" s="96"/>
      <c r="N236" s="115"/>
      <c r="O236" s="96" t="s">
        <v>117</v>
      </c>
      <c r="P236" s="96"/>
      <c r="Q236" s="96"/>
      <c r="R236" s="116">
        <v>73</v>
      </c>
      <c r="S236" s="117" t="s">
        <v>527</v>
      </c>
      <c r="T236" s="117" t="str">
        <f>+VLOOKUP(S236,Filtros!$G$8:$H$501,2,FALSE)</f>
        <v>Insumos,   Materiales   y   Suministros   para   Construcción,   Electricidad,   Plomería,   Carpintería,   Señalización   Vial,
Navegación, Contra Incendios y Placas</v>
      </c>
      <c r="U236" s="118">
        <v>12953.44</v>
      </c>
      <c r="V236" s="118"/>
      <c r="W236" s="118"/>
      <c r="X236" s="118"/>
      <c r="Y236" s="118">
        <f t="shared" si="37"/>
        <v>12953.44</v>
      </c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20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21"/>
      <c r="BA236" s="121"/>
      <c r="BB236" s="96"/>
      <c r="BC236" s="96"/>
      <c r="BD236" s="96"/>
      <c r="BE236" s="96"/>
      <c r="BF236" s="96"/>
    </row>
    <row r="237" spans="1:58" s="122" customFormat="1" ht="76.5" hidden="1" customHeight="1">
      <c r="A237" s="139"/>
      <c r="B237" s="112"/>
      <c r="C237" s="112"/>
      <c r="D237" s="112"/>
      <c r="E237" s="112"/>
      <c r="F237" s="112"/>
      <c r="G237" s="112"/>
      <c r="H237" s="112"/>
      <c r="I237" s="96" t="s">
        <v>1262</v>
      </c>
      <c r="J237" s="96"/>
      <c r="K237" s="96"/>
      <c r="L237" s="96"/>
      <c r="M237" s="96"/>
      <c r="N237" s="115"/>
      <c r="O237" s="96"/>
      <c r="P237" s="96"/>
      <c r="Q237" s="96"/>
      <c r="R237" s="116"/>
      <c r="S237" s="117"/>
      <c r="T237" s="117"/>
      <c r="U237" s="118">
        <v>3136</v>
      </c>
      <c r="V237" s="118"/>
      <c r="W237" s="118"/>
      <c r="X237" s="118"/>
      <c r="Y237" s="118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20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21"/>
      <c r="BA237" s="121"/>
      <c r="BB237" s="96"/>
      <c r="BC237" s="96"/>
      <c r="BD237" s="96"/>
      <c r="BE237" s="96"/>
      <c r="BF237" s="96"/>
    </row>
    <row r="238" spans="1:58" s="122" customFormat="1" ht="57" hidden="1" customHeight="1">
      <c r="A238" s="127" t="s">
        <v>1089</v>
      </c>
      <c r="B238" s="156"/>
      <c r="C238" s="164" t="s">
        <v>769</v>
      </c>
      <c r="D238" s="156" t="s">
        <v>925</v>
      </c>
      <c r="E238" s="156"/>
      <c r="F238" s="156"/>
      <c r="G238" s="156"/>
      <c r="H238" s="163" t="s">
        <v>1246</v>
      </c>
      <c r="I238" s="96" t="s">
        <v>1176</v>
      </c>
      <c r="J238" s="96"/>
      <c r="K238" s="96" t="s">
        <v>94</v>
      </c>
      <c r="L238" s="96"/>
      <c r="M238" s="96"/>
      <c r="N238" s="115"/>
      <c r="O238" s="96"/>
      <c r="P238" s="96"/>
      <c r="Q238" s="96"/>
      <c r="R238" s="116">
        <v>73</v>
      </c>
      <c r="S238" s="117" t="s">
        <v>529</v>
      </c>
      <c r="T238" s="117" t="s">
        <v>769</v>
      </c>
      <c r="U238" s="118">
        <v>80000</v>
      </c>
      <c r="V238" s="118"/>
      <c r="W238" s="118">
        <v>3796.64</v>
      </c>
      <c r="X238" s="118"/>
      <c r="Y238" s="118">
        <f t="shared" si="37"/>
        <v>76203.360000000001</v>
      </c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20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21"/>
      <c r="BA238" s="121"/>
      <c r="BB238" s="96"/>
      <c r="BC238" s="96"/>
      <c r="BD238" s="96"/>
      <c r="BE238" s="96"/>
      <c r="BF238" s="96"/>
    </row>
    <row r="239" spans="1:58" s="122" customFormat="1" ht="57" hidden="1" customHeight="1">
      <c r="A239" s="140"/>
      <c r="B239" s="157"/>
      <c r="C239" s="165"/>
      <c r="D239" s="157"/>
      <c r="E239" s="157"/>
      <c r="F239" s="157"/>
      <c r="G239" s="157"/>
      <c r="H239" s="157"/>
      <c r="I239" s="96" t="s">
        <v>1178</v>
      </c>
      <c r="J239" s="96"/>
      <c r="K239" s="96" t="s">
        <v>94</v>
      </c>
      <c r="L239" s="96"/>
      <c r="M239" s="96"/>
      <c r="N239" s="115"/>
      <c r="O239" s="96"/>
      <c r="P239" s="96"/>
      <c r="Q239" s="96"/>
      <c r="R239" s="116">
        <v>73</v>
      </c>
      <c r="S239" s="117" t="s">
        <v>529</v>
      </c>
      <c r="T239" s="117" t="s">
        <v>769</v>
      </c>
      <c r="U239" s="118">
        <f>Y238</f>
        <v>76203.360000000001</v>
      </c>
      <c r="V239" s="118"/>
      <c r="W239" s="118">
        <v>3933.47</v>
      </c>
      <c r="X239" s="118"/>
      <c r="Y239" s="118">
        <f t="shared" si="37"/>
        <v>72269.89</v>
      </c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20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21"/>
      <c r="BA239" s="121"/>
      <c r="BB239" s="96"/>
      <c r="BC239" s="96"/>
      <c r="BD239" s="96"/>
      <c r="BE239" s="96"/>
      <c r="BF239" s="96"/>
    </row>
    <row r="240" spans="1:58" s="122" customFormat="1" ht="57" hidden="1" customHeight="1">
      <c r="A240" s="140"/>
      <c r="B240" s="157"/>
      <c r="C240" s="165"/>
      <c r="D240" s="157"/>
      <c r="E240" s="157"/>
      <c r="F240" s="157"/>
      <c r="G240" s="157"/>
      <c r="H240" s="157"/>
      <c r="I240" s="96" t="s">
        <v>1179</v>
      </c>
      <c r="J240" s="96"/>
      <c r="K240" s="96" t="s">
        <v>94</v>
      </c>
      <c r="L240" s="96"/>
      <c r="M240" s="96"/>
      <c r="N240" s="115"/>
      <c r="O240" s="96"/>
      <c r="P240" s="96"/>
      <c r="Q240" s="96"/>
      <c r="R240" s="116">
        <v>73</v>
      </c>
      <c r="S240" s="117" t="s">
        <v>529</v>
      </c>
      <c r="T240" s="117" t="s">
        <v>769</v>
      </c>
      <c r="U240" s="118">
        <f>Y239</f>
        <v>72269.89</v>
      </c>
      <c r="V240" s="118"/>
      <c r="W240" s="118">
        <v>2277.7600000000002</v>
      </c>
      <c r="X240" s="118"/>
      <c r="Y240" s="118">
        <f t="shared" si="37"/>
        <v>69992.13</v>
      </c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20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21"/>
      <c r="BA240" s="121"/>
      <c r="BB240" s="96"/>
      <c r="BC240" s="96"/>
      <c r="BD240" s="96"/>
      <c r="BE240" s="96"/>
      <c r="BF240" s="96"/>
    </row>
    <row r="241" spans="1:58" s="122" customFormat="1" ht="57" hidden="1" customHeight="1">
      <c r="A241" s="140"/>
      <c r="B241" s="157"/>
      <c r="C241" s="165"/>
      <c r="D241" s="157"/>
      <c r="E241" s="157"/>
      <c r="F241" s="157"/>
      <c r="G241" s="157"/>
      <c r="H241" s="157"/>
      <c r="I241" s="96" t="s">
        <v>1181</v>
      </c>
      <c r="J241" s="96"/>
      <c r="K241" s="96" t="s">
        <v>94</v>
      </c>
      <c r="L241" s="96"/>
      <c r="M241" s="96"/>
      <c r="N241" s="115"/>
      <c r="O241" s="96"/>
      <c r="P241" s="96"/>
      <c r="Q241" s="96"/>
      <c r="R241" s="116">
        <v>73</v>
      </c>
      <c r="S241" s="117" t="s">
        <v>529</v>
      </c>
      <c r="T241" s="117" t="s">
        <v>769</v>
      </c>
      <c r="U241" s="118">
        <f>Y240</f>
        <v>69992.13</v>
      </c>
      <c r="V241" s="118"/>
      <c r="W241" s="118">
        <v>1205.5999999999999</v>
      </c>
      <c r="X241" s="118"/>
      <c r="Y241" s="118">
        <f t="shared" si="37"/>
        <v>68786.53</v>
      </c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20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21"/>
      <c r="BA241" s="121"/>
      <c r="BB241" s="96"/>
      <c r="BC241" s="96"/>
      <c r="BD241" s="96"/>
      <c r="BE241" s="96"/>
      <c r="BF241" s="96"/>
    </row>
    <row r="242" spans="1:58" s="122" customFormat="1" ht="57" hidden="1" customHeight="1">
      <c r="A242" s="140"/>
      <c r="B242" s="157"/>
      <c r="C242" s="165"/>
      <c r="D242" s="157"/>
      <c r="E242" s="157"/>
      <c r="F242" s="157"/>
      <c r="G242" s="157"/>
      <c r="H242" s="157"/>
      <c r="I242" s="96" t="s">
        <v>1188</v>
      </c>
      <c r="J242" s="96"/>
      <c r="K242" s="96" t="s">
        <v>94</v>
      </c>
      <c r="L242" s="96"/>
      <c r="M242" s="96"/>
      <c r="N242" s="115"/>
      <c r="O242" s="96"/>
      <c r="P242" s="96"/>
      <c r="Q242" s="96"/>
      <c r="R242" s="116">
        <v>73</v>
      </c>
      <c r="S242" s="117" t="s">
        <v>529</v>
      </c>
      <c r="T242" s="117" t="s">
        <v>769</v>
      </c>
      <c r="U242" s="118">
        <f>Y241</f>
        <v>68786.53</v>
      </c>
      <c r="V242" s="118"/>
      <c r="W242" s="118">
        <v>4131.4799999999996</v>
      </c>
      <c r="X242" s="118"/>
      <c r="Y242" s="118">
        <f t="shared" si="37"/>
        <v>64655.05</v>
      </c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20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21"/>
      <c r="BA242" s="121"/>
      <c r="BB242" s="96"/>
      <c r="BC242" s="96"/>
      <c r="BD242" s="96"/>
      <c r="BE242" s="96"/>
      <c r="BF242" s="96"/>
    </row>
    <row r="243" spans="1:58" s="122" customFormat="1" ht="57" hidden="1" customHeight="1">
      <c r="A243" s="140"/>
      <c r="B243" s="157"/>
      <c r="C243" s="165"/>
      <c r="D243" s="157"/>
      <c r="E243" s="157"/>
      <c r="F243" s="157"/>
      <c r="G243" s="157"/>
      <c r="H243" s="157"/>
      <c r="I243" s="96" t="s">
        <v>1198</v>
      </c>
      <c r="J243" s="96"/>
      <c r="K243" s="96" t="s">
        <v>94</v>
      </c>
      <c r="L243" s="96"/>
      <c r="M243" s="96"/>
      <c r="N243" s="115"/>
      <c r="O243" s="96" t="s">
        <v>117</v>
      </c>
      <c r="P243" s="96"/>
      <c r="Q243" s="96"/>
      <c r="R243" s="116">
        <v>73</v>
      </c>
      <c r="S243" s="117" t="s">
        <v>529</v>
      </c>
      <c r="T243" s="117" t="s">
        <v>769</v>
      </c>
      <c r="U243" s="118">
        <f>Y242</f>
        <v>64655.05</v>
      </c>
      <c r="V243" s="118"/>
      <c r="W243" s="118">
        <v>160742.72</v>
      </c>
      <c r="X243" s="118"/>
      <c r="Y243" s="118">
        <f t="shared" si="37"/>
        <v>-96087.67</v>
      </c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20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21"/>
      <c r="BA243" s="121"/>
      <c r="BB243" s="96"/>
      <c r="BC243" s="96"/>
      <c r="BD243" s="96"/>
      <c r="BE243" s="96"/>
      <c r="BF243" s="96"/>
    </row>
    <row r="244" spans="1:58" s="122" customFormat="1" ht="57" hidden="1" customHeight="1">
      <c r="A244" s="123"/>
      <c r="B244" s="158"/>
      <c r="C244" s="166"/>
      <c r="D244" s="158"/>
      <c r="E244" s="158"/>
      <c r="F244" s="158"/>
      <c r="G244" s="158"/>
      <c r="H244" s="158"/>
      <c r="I244" s="96" t="s">
        <v>1199</v>
      </c>
      <c r="J244" s="96"/>
      <c r="K244" s="96" t="s">
        <v>94</v>
      </c>
      <c r="L244" s="96"/>
      <c r="M244" s="96"/>
      <c r="N244" s="115"/>
      <c r="O244" s="96" t="s">
        <v>117</v>
      </c>
      <c r="P244" s="96"/>
      <c r="Q244" s="96"/>
      <c r="R244" s="116">
        <v>73</v>
      </c>
      <c r="S244" s="117" t="s">
        <v>529</v>
      </c>
      <c r="T244" s="117" t="s">
        <v>769</v>
      </c>
      <c r="U244" s="118">
        <v>34903.94</v>
      </c>
      <c r="V244" s="118"/>
      <c r="W244" s="118"/>
      <c r="X244" s="118"/>
      <c r="Y244" s="118">
        <f t="shared" si="37"/>
        <v>34903.94</v>
      </c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20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21"/>
      <c r="BA244" s="121"/>
      <c r="BB244" s="96"/>
      <c r="BC244" s="96"/>
      <c r="BD244" s="96"/>
      <c r="BE244" s="96"/>
      <c r="BF244" s="96"/>
    </row>
    <row r="245" spans="1:58" s="110" customFormat="1" ht="104.25" hidden="1" customHeight="1">
      <c r="A245" s="134" t="s">
        <v>1089</v>
      </c>
      <c r="B245" s="135"/>
      <c r="C245" s="134" t="s">
        <v>1270</v>
      </c>
      <c r="D245" s="135" t="s">
        <v>925</v>
      </c>
      <c r="E245" s="134" t="s">
        <v>130</v>
      </c>
      <c r="F245" s="91" t="s">
        <v>945</v>
      </c>
      <c r="G245" s="135"/>
      <c r="H245" s="135" t="s">
        <v>1246</v>
      </c>
      <c r="I245" s="91" t="s">
        <v>1271</v>
      </c>
      <c r="J245" s="91"/>
      <c r="K245" s="91" t="s">
        <v>94</v>
      </c>
      <c r="L245" s="91"/>
      <c r="M245" s="91"/>
      <c r="N245" s="106"/>
      <c r="O245" s="91"/>
      <c r="P245" s="91"/>
      <c r="Q245" s="91"/>
      <c r="R245" s="130">
        <v>77</v>
      </c>
      <c r="S245" s="131" t="s">
        <v>1272</v>
      </c>
      <c r="T245" s="131" t="s">
        <v>1270</v>
      </c>
      <c r="U245" s="107">
        <v>800</v>
      </c>
      <c r="V245" s="107"/>
      <c r="W245" s="107"/>
      <c r="X245" s="107"/>
      <c r="Y245" s="107">
        <f t="shared" si="37"/>
        <v>800</v>
      </c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108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9"/>
      <c r="BA245" s="109"/>
      <c r="BB245" s="91"/>
      <c r="BC245" s="91"/>
      <c r="BD245" s="91"/>
      <c r="BE245" s="91"/>
      <c r="BF245" s="91"/>
    </row>
    <row r="246" spans="1:58" s="122" customFormat="1" ht="26.25" hidden="1" customHeight="1">
      <c r="A246" s="123" t="s">
        <v>1089</v>
      </c>
      <c r="B246" s="123"/>
      <c r="C246" s="123" t="s">
        <v>1053</v>
      </c>
      <c r="D246" s="123" t="s">
        <v>925</v>
      </c>
      <c r="E246" s="123" t="s">
        <v>142</v>
      </c>
      <c r="F246" s="123" t="s">
        <v>1011</v>
      </c>
      <c r="G246" s="123"/>
      <c r="H246" s="123" t="s">
        <v>1246</v>
      </c>
      <c r="I246" s="96" t="s">
        <v>1053</v>
      </c>
      <c r="J246" s="96"/>
      <c r="K246" s="96"/>
      <c r="L246" s="96"/>
      <c r="M246" s="96"/>
      <c r="N246" s="115"/>
      <c r="O246" s="96"/>
      <c r="P246" s="96"/>
      <c r="Q246" s="96"/>
      <c r="R246" s="116">
        <v>73</v>
      </c>
      <c r="S246" s="117" t="s">
        <v>588</v>
      </c>
      <c r="T246" s="117" t="str">
        <f>+VLOOKUP(S246,Filtros!$G$8:$H$501,2,FALSE)</f>
        <v>Mobiliarios</v>
      </c>
      <c r="U246" s="118"/>
      <c r="V246" s="118"/>
      <c r="W246" s="118"/>
      <c r="X246" s="118"/>
      <c r="Y246" s="118">
        <f t="shared" si="37"/>
        <v>0</v>
      </c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20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21"/>
      <c r="BA246" s="121"/>
      <c r="BB246" s="96"/>
      <c r="BC246" s="96"/>
      <c r="BD246" s="96"/>
      <c r="BE246" s="96"/>
      <c r="BF246" s="96"/>
    </row>
    <row r="247" spans="1:58" s="122" customFormat="1" ht="22.5" hidden="1" customHeight="1">
      <c r="A247" s="96" t="s">
        <v>1089</v>
      </c>
      <c r="B247" s="96"/>
      <c r="C247" s="96" t="s">
        <v>794</v>
      </c>
      <c r="D247" s="96" t="s">
        <v>925</v>
      </c>
      <c r="E247" s="96" t="s">
        <v>142</v>
      </c>
      <c r="F247" s="96" t="s">
        <v>1011</v>
      </c>
      <c r="G247" s="96"/>
      <c r="H247" s="96" t="s">
        <v>1246</v>
      </c>
      <c r="I247" s="96" t="s">
        <v>794</v>
      </c>
      <c r="J247" s="96"/>
      <c r="K247" s="96"/>
      <c r="L247" s="96"/>
      <c r="M247" s="96"/>
      <c r="N247" s="115"/>
      <c r="O247" s="96"/>
      <c r="P247" s="96"/>
      <c r="Q247" s="96"/>
      <c r="R247" s="116">
        <v>73</v>
      </c>
      <c r="S247" s="117" t="s">
        <v>589</v>
      </c>
      <c r="T247" s="117" t="str">
        <f>+VLOOKUP(S247,Filtros!$G$8:$H$501,2,FALSE)</f>
        <v>Maquinarias y Equipos</v>
      </c>
      <c r="U247" s="118">
        <v>2500</v>
      </c>
      <c r="V247" s="118"/>
      <c r="W247" s="118"/>
      <c r="X247" s="118"/>
      <c r="Y247" s="118">
        <f t="shared" si="37"/>
        <v>2500</v>
      </c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20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21"/>
      <c r="BA247" s="121"/>
      <c r="BB247" s="96"/>
      <c r="BC247" s="96"/>
      <c r="BD247" s="96"/>
      <c r="BE247" s="96"/>
      <c r="BF247" s="96"/>
    </row>
    <row r="248" spans="1:58" s="122" customFormat="1" ht="33" hidden="1" customHeight="1">
      <c r="A248" s="96" t="s">
        <v>1089</v>
      </c>
      <c r="B248" s="96"/>
      <c r="C248" s="96" t="s">
        <v>899</v>
      </c>
      <c r="D248" s="96" t="s">
        <v>925</v>
      </c>
      <c r="E248" s="96" t="s">
        <v>142</v>
      </c>
      <c r="F248" s="96" t="s">
        <v>1011</v>
      </c>
      <c r="G248" s="96"/>
      <c r="H248" s="96" t="s">
        <v>1246</v>
      </c>
      <c r="I248" s="96" t="s">
        <v>1207</v>
      </c>
      <c r="J248" s="96"/>
      <c r="K248" s="96" t="s">
        <v>94</v>
      </c>
      <c r="L248" s="96"/>
      <c r="M248" s="96"/>
      <c r="N248" s="115"/>
      <c r="O248" s="96" t="s">
        <v>117</v>
      </c>
      <c r="P248" s="96"/>
      <c r="Q248" s="96"/>
      <c r="R248" s="116">
        <v>73</v>
      </c>
      <c r="S248" s="117" t="s">
        <v>590</v>
      </c>
      <c r="T248" s="117" t="str">
        <f>+VLOOKUP(S248,Filtros!$G$8:$H$501,2,FALSE)</f>
        <v>Vehículos</v>
      </c>
      <c r="U248" s="118">
        <v>60000</v>
      </c>
      <c r="V248" s="118"/>
      <c r="W248" s="118">
        <v>52176.78</v>
      </c>
      <c r="X248" s="118"/>
      <c r="Y248" s="118">
        <f t="shared" si="37"/>
        <v>7823.2200000000012</v>
      </c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20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21"/>
      <c r="BA248" s="121"/>
      <c r="BB248" s="96"/>
      <c r="BC248" s="96"/>
      <c r="BD248" s="96"/>
      <c r="BE248" s="96"/>
      <c r="BF248" s="96"/>
    </row>
    <row r="249" spans="1:58" s="122" customFormat="1" ht="24" hidden="1" customHeight="1">
      <c r="A249" s="96" t="s">
        <v>1089</v>
      </c>
      <c r="B249" s="96"/>
      <c r="C249" s="96" t="s">
        <v>900</v>
      </c>
      <c r="D249" s="96" t="s">
        <v>925</v>
      </c>
      <c r="E249" s="96" t="s">
        <v>142</v>
      </c>
      <c r="F249" s="96" t="s">
        <v>1011</v>
      </c>
      <c r="G249" s="96"/>
      <c r="H249" s="96" t="s">
        <v>1246</v>
      </c>
      <c r="I249" s="96" t="s">
        <v>900</v>
      </c>
      <c r="J249" s="96"/>
      <c r="K249" s="96"/>
      <c r="L249" s="96"/>
      <c r="M249" s="96"/>
      <c r="N249" s="115"/>
      <c r="O249" s="96"/>
      <c r="P249" s="96"/>
      <c r="Q249" s="96"/>
      <c r="R249" s="116">
        <v>73</v>
      </c>
      <c r="S249" s="117" t="s">
        <v>591</v>
      </c>
      <c r="T249" s="117" t="str">
        <f>+VLOOKUP(S249,Filtros!$G$8:$H$501,2,FALSE)</f>
        <v>Herramientas</v>
      </c>
      <c r="U249" s="118">
        <v>500</v>
      </c>
      <c r="V249" s="118"/>
      <c r="W249" s="118"/>
      <c r="X249" s="118"/>
      <c r="Y249" s="118">
        <f t="shared" si="37"/>
        <v>500</v>
      </c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20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21"/>
      <c r="BA249" s="121"/>
      <c r="BB249" s="96"/>
      <c r="BC249" s="96"/>
      <c r="BD249" s="96"/>
      <c r="BE249" s="96"/>
      <c r="BF249" s="96"/>
    </row>
    <row r="250" spans="1:58" s="122" customFormat="1" ht="66" hidden="1" customHeight="1">
      <c r="A250" s="96" t="s">
        <v>1089</v>
      </c>
      <c r="B250" s="96"/>
      <c r="C250" s="96" t="s">
        <v>796</v>
      </c>
      <c r="D250" s="96" t="s">
        <v>925</v>
      </c>
      <c r="E250" s="96" t="s">
        <v>142</v>
      </c>
      <c r="F250" s="96" t="s">
        <v>1011</v>
      </c>
      <c r="G250" s="96"/>
      <c r="H250" s="96" t="s">
        <v>1246</v>
      </c>
      <c r="I250" s="96" t="s">
        <v>1166</v>
      </c>
      <c r="J250" s="96"/>
      <c r="K250" s="96" t="s">
        <v>94</v>
      </c>
      <c r="L250" s="96"/>
      <c r="M250" s="96"/>
      <c r="N250" s="115"/>
      <c r="O250" s="96"/>
      <c r="P250" s="96"/>
      <c r="Q250" s="96"/>
      <c r="R250" s="116">
        <v>73</v>
      </c>
      <c r="S250" s="117" t="s">
        <v>592</v>
      </c>
      <c r="T250" s="117" t="str">
        <f>+VLOOKUP(S250,Filtros!$G$8:$H$501,2,FALSE)</f>
        <v>Equipos, Sistemas y Paquetes Informáticos</v>
      </c>
      <c r="U250" s="118">
        <v>6000</v>
      </c>
      <c r="V250" s="118"/>
      <c r="W250" s="118">
        <v>5156.25</v>
      </c>
      <c r="X250" s="118"/>
      <c r="Y250" s="118">
        <f>+U250+V250-W250+X250</f>
        <v>843.75</v>
      </c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20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21"/>
      <c r="BA250" s="121"/>
      <c r="BB250" s="96"/>
      <c r="BC250" s="96"/>
      <c r="BD250" s="96"/>
      <c r="BE250" s="96"/>
      <c r="BF250" s="96"/>
    </row>
    <row r="251" spans="1:58" s="122" customFormat="1" ht="109.5" hidden="1" customHeight="1">
      <c r="A251" s="96" t="s">
        <v>1089</v>
      </c>
      <c r="B251" s="96"/>
      <c r="C251" s="96" t="s">
        <v>1094</v>
      </c>
      <c r="D251" s="96" t="s">
        <v>925</v>
      </c>
      <c r="E251" s="96" t="s">
        <v>130</v>
      </c>
      <c r="F251" s="96" t="s">
        <v>945</v>
      </c>
      <c r="G251" s="96"/>
      <c r="H251" s="96" t="s">
        <v>1246</v>
      </c>
      <c r="I251" s="96" t="s">
        <v>1094</v>
      </c>
      <c r="J251" s="96"/>
      <c r="K251" s="96"/>
      <c r="L251" s="96"/>
      <c r="M251" s="96"/>
      <c r="N251" s="115"/>
      <c r="O251" s="96"/>
      <c r="P251" s="96"/>
      <c r="Q251" s="96"/>
      <c r="R251" s="116">
        <v>73</v>
      </c>
      <c r="S251" s="117" t="s">
        <v>602</v>
      </c>
      <c r="T251" s="117" t="str">
        <f>+VLOOKUP(S251,Filtros!$G$8:$H$501,2,FALSE)</f>
        <v>Terrenos (Expropiación)</v>
      </c>
      <c r="U251" s="118">
        <v>10000</v>
      </c>
      <c r="V251" s="118"/>
      <c r="W251" s="118"/>
      <c r="X251" s="118"/>
      <c r="Y251" s="118">
        <f t="shared" si="37"/>
        <v>10000</v>
      </c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20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21"/>
      <c r="BA251" s="121"/>
      <c r="BB251" s="96"/>
      <c r="BC251" s="96"/>
      <c r="BD251" s="96"/>
      <c r="BE251" s="96"/>
      <c r="BF251" s="96"/>
    </row>
    <row r="252" spans="1:58" s="122" customFormat="1" ht="91.5" hidden="1" customHeight="1">
      <c r="A252" s="96" t="s">
        <v>1193</v>
      </c>
      <c r="B252" s="96"/>
      <c r="C252" s="96" t="s">
        <v>1194</v>
      </c>
      <c r="D252" s="96" t="s">
        <v>925</v>
      </c>
      <c r="E252" s="96" t="s">
        <v>142</v>
      </c>
      <c r="F252" s="96" t="s">
        <v>1011</v>
      </c>
      <c r="G252" s="96"/>
      <c r="H252" s="96"/>
      <c r="I252" s="96" t="s">
        <v>1195</v>
      </c>
      <c r="J252" s="96"/>
      <c r="K252" s="96" t="s">
        <v>94</v>
      </c>
      <c r="L252" s="96"/>
      <c r="M252" s="96"/>
      <c r="N252" s="115"/>
      <c r="O252" s="96" t="s">
        <v>117</v>
      </c>
      <c r="P252" s="96"/>
      <c r="Q252" s="96"/>
      <c r="R252" s="116">
        <v>51</v>
      </c>
      <c r="S252" s="117" t="s">
        <v>204</v>
      </c>
      <c r="T252" s="117" t="str">
        <f>+VLOOKUP(S252,Filtros!$G$8:$H$501,2,FALSE)</f>
        <v>Servicio de Correo</v>
      </c>
      <c r="U252" s="118">
        <v>1000</v>
      </c>
      <c r="V252" s="118"/>
      <c r="W252" s="118">
        <v>778.6</v>
      </c>
      <c r="X252" s="118"/>
      <c r="Y252" s="118">
        <f t="shared" si="37"/>
        <v>221.39999999999998</v>
      </c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20">
        <f>SUM(Z252:AK252)</f>
        <v>0</v>
      </c>
      <c r="AM252" s="118">
        <v>0</v>
      </c>
      <c r="AN252" s="118">
        <v>0</v>
      </c>
      <c r="AO252" s="118">
        <v>0</v>
      </c>
      <c r="AP252" s="118">
        <v>0</v>
      </c>
      <c r="AQ252" s="118">
        <v>0</v>
      </c>
      <c r="AR252" s="118">
        <v>0</v>
      </c>
      <c r="AS252" s="118">
        <v>0</v>
      </c>
      <c r="AT252" s="118">
        <v>0</v>
      </c>
      <c r="AU252" s="118">
        <v>0</v>
      </c>
      <c r="AV252" s="118">
        <v>0</v>
      </c>
      <c r="AW252" s="118">
        <f>+Y252*Z252</f>
        <v>0</v>
      </c>
      <c r="AX252" s="118">
        <f>+Z252*AA252</f>
        <v>0</v>
      </c>
      <c r="AY252" s="118">
        <f>SUM(AM252:AX252)</f>
        <v>0</v>
      </c>
      <c r="AZ252" s="121">
        <f>+Y252-AY252</f>
        <v>221.39999999999998</v>
      </c>
      <c r="BA252" s="121" t="s">
        <v>97</v>
      </c>
      <c r="BB252" s="96"/>
      <c r="BC252" s="96"/>
      <c r="BD252" s="96"/>
      <c r="BE252" s="96"/>
      <c r="BF252" s="96">
        <f>SUM(BB252:BD252)</f>
        <v>0</v>
      </c>
    </row>
    <row r="253" spans="1:58" ht="15" hidden="1" customHeight="1">
      <c r="U253" s="99">
        <f>SUM(U10:U252)</f>
        <v>1858712.12</v>
      </c>
      <c r="Y253" s="99" t="e">
        <f>SUM(Y10:Y252)</f>
        <v>#REF!</v>
      </c>
    </row>
    <row r="254" spans="1:58">
      <c r="U254" s="99"/>
      <c r="Y254" s="99"/>
    </row>
    <row r="258" spans="21:21">
      <c r="U258" s="99"/>
    </row>
  </sheetData>
  <autoFilter ref="A8:BF253">
    <filterColumn colId="0">
      <filters>
        <filter val="GESTIÓN SOCIAL"/>
      </filters>
    </filterColumn>
  </autoFilter>
  <mergeCells count="158">
    <mergeCell ref="C68:C69"/>
    <mergeCell ref="B68:B69"/>
    <mergeCell ref="A68:A69"/>
    <mergeCell ref="C227:C232"/>
    <mergeCell ref="B227:B232"/>
    <mergeCell ref="C167:C174"/>
    <mergeCell ref="B167:B174"/>
    <mergeCell ref="C160:C166"/>
    <mergeCell ref="C219:C221"/>
    <mergeCell ref="B219:B221"/>
    <mergeCell ref="C127:C129"/>
    <mergeCell ref="B127:B129"/>
    <mergeCell ref="A84:A85"/>
    <mergeCell ref="B84:B85"/>
    <mergeCell ref="C84:C85"/>
    <mergeCell ref="C145:C159"/>
    <mergeCell ref="B145:B159"/>
    <mergeCell ref="A145:A159"/>
    <mergeCell ref="BB7:BE7"/>
    <mergeCell ref="A1:BE1"/>
    <mergeCell ref="A2:BE2"/>
    <mergeCell ref="B4:BE4"/>
    <mergeCell ref="B5:BE5"/>
    <mergeCell ref="W7:X7"/>
    <mergeCell ref="Y7:Y8"/>
    <mergeCell ref="Z7:AK7"/>
    <mergeCell ref="AM7:AX7"/>
    <mergeCell ref="AZ7:AZ8"/>
    <mergeCell ref="BA7:BA8"/>
    <mergeCell ref="C15:C16"/>
    <mergeCell ref="B15:B16"/>
    <mergeCell ref="A15:A16"/>
    <mergeCell ref="A46:A47"/>
    <mergeCell ref="B17:B18"/>
    <mergeCell ref="C43:C44"/>
    <mergeCell ref="B43:B44"/>
    <mergeCell ref="A43:A44"/>
    <mergeCell ref="D15:D16"/>
    <mergeCell ref="A17:A18"/>
    <mergeCell ref="C17:C18"/>
    <mergeCell ref="B46:B47"/>
    <mergeCell ref="C46:C47"/>
    <mergeCell ref="D43:D44"/>
    <mergeCell ref="D17:D18"/>
    <mergeCell ref="D46:D47"/>
    <mergeCell ref="D24:D25"/>
    <mergeCell ref="C24:C25"/>
    <mergeCell ref="B24:B25"/>
    <mergeCell ref="A24:A25"/>
    <mergeCell ref="E15:E16"/>
    <mergeCell ref="F15:F16"/>
    <mergeCell ref="G15:G16"/>
    <mergeCell ref="H15:H16"/>
    <mergeCell ref="B238:B244"/>
    <mergeCell ref="C238:C244"/>
    <mergeCell ref="C107:C108"/>
    <mergeCell ref="B107:B108"/>
    <mergeCell ref="C175:C182"/>
    <mergeCell ref="B175:B182"/>
    <mergeCell ref="B235:B236"/>
    <mergeCell ref="C235:C236"/>
    <mergeCell ref="B141:B142"/>
    <mergeCell ref="C141:C142"/>
    <mergeCell ref="B160:B166"/>
    <mergeCell ref="H43:H44"/>
    <mergeCell ref="G43:G44"/>
    <mergeCell ref="F43:F44"/>
    <mergeCell ref="E43:E44"/>
    <mergeCell ref="E17:E18"/>
    <mergeCell ref="F17:F18"/>
    <mergeCell ref="G17:G18"/>
    <mergeCell ref="H17:H18"/>
    <mergeCell ref="H103:H104"/>
    <mergeCell ref="H46:H47"/>
    <mergeCell ref="G46:G47"/>
    <mergeCell ref="F46:F47"/>
    <mergeCell ref="E46:E47"/>
    <mergeCell ref="H24:H25"/>
    <mergeCell ref="G24:G25"/>
    <mergeCell ref="F24:F25"/>
    <mergeCell ref="E24:E25"/>
    <mergeCell ref="E84:E85"/>
    <mergeCell ref="F84:F85"/>
    <mergeCell ref="H84:H85"/>
    <mergeCell ref="G84:G85"/>
    <mergeCell ref="D48:D49"/>
    <mergeCell ref="H68:H69"/>
    <mergeCell ref="G68:G69"/>
    <mergeCell ref="F68:F69"/>
    <mergeCell ref="E68:E69"/>
    <mergeCell ref="D68:D69"/>
    <mergeCell ref="E103:E105"/>
    <mergeCell ref="F103:F105"/>
    <mergeCell ref="D107:D108"/>
    <mergeCell ref="E107:E108"/>
    <mergeCell ref="F107:F108"/>
    <mergeCell ref="G107:G108"/>
    <mergeCell ref="H107:H108"/>
    <mergeCell ref="D84:D85"/>
    <mergeCell ref="G103:G104"/>
    <mergeCell ref="D175:D182"/>
    <mergeCell ref="E175:E182"/>
    <mergeCell ref="F175:F182"/>
    <mergeCell ref="H127:H129"/>
    <mergeCell ref="G127:G129"/>
    <mergeCell ref="F127:F129"/>
    <mergeCell ref="E127:E129"/>
    <mergeCell ref="D127:D129"/>
    <mergeCell ref="D141:D142"/>
    <mergeCell ref="E141:E142"/>
    <mergeCell ref="F141:F142"/>
    <mergeCell ref="G141:G142"/>
    <mergeCell ref="H141:H142"/>
    <mergeCell ref="G175:G182"/>
    <mergeCell ref="H175:H182"/>
    <mergeCell ref="D167:D174"/>
    <mergeCell ref="E167:E174"/>
    <mergeCell ref="H145:H159"/>
    <mergeCell ref="G145:G159"/>
    <mergeCell ref="F167:F174"/>
    <mergeCell ref="G167:G174"/>
    <mergeCell ref="H167:H174"/>
    <mergeCell ref="D160:D166"/>
    <mergeCell ref="E160:E166"/>
    <mergeCell ref="D238:D244"/>
    <mergeCell ref="E238:E244"/>
    <mergeCell ref="F238:F244"/>
    <mergeCell ref="G238:G244"/>
    <mergeCell ref="H238:H244"/>
    <mergeCell ref="D235:D236"/>
    <mergeCell ref="E235:E236"/>
    <mergeCell ref="F235:F236"/>
    <mergeCell ref="G235:G236"/>
    <mergeCell ref="H235:H236"/>
    <mergeCell ref="D227:D232"/>
    <mergeCell ref="E227:E232"/>
    <mergeCell ref="F227:F232"/>
    <mergeCell ref="G227:G232"/>
    <mergeCell ref="H227:H232"/>
    <mergeCell ref="H219:H221"/>
    <mergeCell ref="G219:G221"/>
    <mergeCell ref="F219:F221"/>
    <mergeCell ref="E219:E221"/>
    <mergeCell ref="D219:D221"/>
    <mergeCell ref="F160:F166"/>
    <mergeCell ref="C77:C78"/>
    <mergeCell ref="B77:B78"/>
    <mergeCell ref="A77:A78"/>
    <mergeCell ref="D77:D78"/>
    <mergeCell ref="E77:E78"/>
    <mergeCell ref="F77:F78"/>
    <mergeCell ref="H77:H78"/>
    <mergeCell ref="G77:G78"/>
    <mergeCell ref="G160:G166"/>
    <mergeCell ref="H160:H166"/>
    <mergeCell ref="F145:F159"/>
    <mergeCell ref="E145:E159"/>
    <mergeCell ref="D145:D15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Filtros!$L$8:$L$9</xm:f>
          </x14:formula1>
          <xm:sqref>BA10:BA20 BA139:BA252</xm:sqref>
        </x14:dataValidation>
        <x14:dataValidation type="list" allowBlank="1" showInputMessage="1" showErrorMessage="1">
          <x14:formula1>
            <xm:f>Filtros!$J$8:$J$12</xm:f>
          </x14:formula1>
          <xm:sqref>O10:O252</xm:sqref>
        </x14:dataValidation>
        <x14:dataValidation type="list" allowBlank="1" showInputMessage="1" showErrorMessage="1">
          <x14:formula1>
            <xm:f>Filtros!$I$8:$I$9</xm:f>
          </x14:formula1>
          <xm:sqref>K10:K252</xm:sqref>
        </x14:dataValidation>
        <x14:dataValidation type="list" allowBlank="1" showInputMessage="1" showErrorMessage="1">
          <x14:formula1>
            <xm:f>Filtros!$K$8:$K$10</xm:f>
          </x14:formula1>
          <xm:sqref>Q10:Q252</xm:sqref>
        </x14:dataValidation>
        <x14:dataValidation type="list" allowBlank="1" showInputMessage="1" showErrorMessage="1">
          <x14:formula1>
            <xm:f>Filtros!$D$8:$D$23</xm:f>
          </x14:formula1>
          <xm:sqref>E10:E15 E17 E26:E43 E45:E46 E245:E252 E106:E107 E109:E127 E130:E141 E143:E145 E160 E167 E175 E183:E219 E222:E227 E233:E235 E238 E48:E68 E19:E24 E86:E103 E70:E77 E79:E84</xm:sqref>
        </x14:dataValidation>
        <x14:dataValidation type="list" allowBlank="1" showInputMessage="1" showErrorMessage="1">
          <x14:formula1>
            <xm:f>Filtros!$G$8:$G$501</xm:f>
          </x14:formula1>
          <xm:sqref>S10:S252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501"/>
  <sheetViews>
    <sheetView topLeftCell="E439" workbookViewId="0">
      <selection activeCell="H450" sqref="H450"/>
    </sheetView>
  </sheetViews>
  <sheetFormatPr baseColWidth="10" defaultColWidth="11.5703125" defaultRowHeight="12"/>
  <cols>
    <col min="1" max="1" width="22.28515625" style="42" customWidth="1"/>
    <col min="2" max="4" width="37.7109375" style="42" customWidth="1"/>
    <col min="5" max="5" width="62.42578125" style="42" customWidth="1"/>
    <col min="6" max="6" width="11.5703125" style="42" customWidth="1"/>
    <col min="7" max="7" width="16" style="42" customWidth="1"/>
    <col min="8" max="8" width="64.7109375" style="42" customWidth="1"/>
    <col min="9" max="9" width="23.5703125" style="42" customWidth="1"/>
    <col min="10" max="10" width="14.7109375" style="42" customWidth="1"/>
    <col min="11" max="11" width="11.5703125" style="42"/>
    <col min="12" max="12" width="9.42578125" style="42" customWidth="1"/>
    <col min="13" max="16384" width="11.5703125" style="42"/>
  </cols>
  <sheetData>
    <row r="5" spans="1:12">
      <c r="E5" s="170" t="s">
        <v>80</v>
      </c>
      <c r="F5" s="170"/>
      <c r="G5" s="170"/>
      <c r="H5" s="170"/>
      <c r="I5" s="170"/>
      <c r="J5" s="170"/>
      <c r="K5" s="170"/>
      <c r="L5" s="170"/>
    </row>
    <row r="6" spans="1:12" ht="12.75" thickBot="1">
      <c r="I6" s="43"/>
      <c r="J6" s="43"/>
      <c r="K6" s="43"/>
      <c r="L6" s="43"/>
    </row>
    <row r="7" spans="1:12" ht="24">
      <c r="A7" s="44" t="s">
        <v>81</v>
      </c>
      <c r="B7" s="45" t="s">
        <v>7</v>
      </c>
      <c r="C7" s="46" t="s">
        <v>82</v>
      </c>
      <c r="D7" s="46" t="s">
        <v>83</v>
      </c>
      <c r="E7" s="44" t="s">
        <v>84</v>
      </c>
      <c r="F7" s="44" t="s">
        <v>85</v>
      </c>
      <c r="G7" s="44" t="s">
        <v>86</v>
      </c>
      <c r="H7" s="44" t="s">
        <v>87</v>
      </c>
      <c r="I7" s="44" t="s">
        <v>16</v>
      </c>
      <c r="J7" s="44" t="s">
        <v>20</v>
      </c>
      <c r="K7" s="44" t="s">
        <v>88</v>
      </c>
      <c r="L7" s="44" t="s">
        <v>45</v>
      </c>
    </row>
    <row r="8" spans="1:12" ht="48">
      <c r="A8" s="47" t="s">
        <v>89</v>
      </c>
      <c r="B8" s="48" t="s">
        <v>90</v>
      </c>
      <c r="C8" s="48" t="s">
        <v>91</v>
      </c>
      <c r="D8" s="49" t="s">
        <v>92</v>
      </c>
      <c r="E8" s="100" t="s">
        <v>93</v>
      </c>
      <c r="F8" s="49">
        <v>51</v>
      </c>
      <c r="G8" s="56" t="s">
        <v>152</v>
      </c>
      <c r="H8" s="50" t="s">
        <v>612</v>
      </c>
      <c r="I8" s="50" t="s">
        <v>94</v>
      </c>
      <c r="J8" s="50" t="s">
        <v>95</v>
      </c>
      <c r="K8" s="50" t="s">
        <v>96</v>
      </c>
      <c r="L8" s="50" t="s">
        <v>97</v>
      </c>
    </row>
    <row r="9" spans="1:12" ht="60">
      <c r="A9" s="47" t="s">
        <v>98</v>
      </c>
      <c r="B9" s="48" t="s">
        <v>99</v>
      </c>
      <c r="C9" s="48" t="s">
        <v>100</v>
      </c>
      <c r="D9" s="49" t="s">
        <v>101</v>
      </c>
      <c r="E9" s="100" t="s">
        <v>102</v>
      </c>
      <c r="F9" s="49">
        <v>53</v>
      </c>
      <c r="G9" s="56" t="s">
        <v>153</v>
      </c>
      <c r="H9" s="50" t="s">
        <v>613</v>
      </c>
      <c r="I9" s="50" t="s">
        <v>103</v>
      </c>
      <c r="J9" s="50" t="s">
        <v>104</v>
      </c>
      <c r="K9" s="50" t="s">
        <v>105</v>
      </c>
      <c r="L9" s="50" t="s">
        <v>106</v>
      </c>
    </row>
    <row r="10" spans="1:12" ht="48">
      <c r="A10" s="47" t="s">
        <v>107</v>
      </c>
      <c r="B10" s="48" t="s">
        <v>108</v>
      </c>
      <c r="C10" s="48"/>
      <c r="D10" s="49" t="s">
        <v>109</v>
      </c>
      <c r="E10" s="49" t="s">
        <v>110</v>
      </c>
      <c r="F10" s="49">
        <v>58</v>
      </c>
      <c r="G10" s="56" t="s">
        <v>154</v>
      </c>
      <c r="H10" s="50" t="s">
        <v>614</v>
      </c>
      <c r="I10" s="50"/>
      <c r="J10" s="50" t="s">
        <v>111</v>
      </c>
      <c r="K10" s="50" t="s">
        <v>112</v>
      </c>
      <c r="L10" s="50"/>
    </row>
    <row r="11" spans="1:12" ht="36">
      <c r="A11" s="47" t="s">
        <v>113</v>
      </c>
      <c r="B11" s="48" t="s">
        <v>114</v>
      </c>
      <c r="C11" s="48"/>
      <c r="D11" s="49" t="s">
        <v>115</v>
      </c>
      <c r="E11" s="49" t="s">
        <v>116</v>
      </c>
      <c r="F11" s="49">
        <v>71</v>
      </c>
      <c r="G11" s="56" t="s">
        <v>155</v>
      </c>
      <c r="H11" s="50" t="s">
        <v>615</v>
      </c>
      <c r="I11" s="50"/>
      <c r="J11" s="50" t="s">
        <v>117</v>
      </c>
      <c r="K11" s="50"/>
      <c r="L11" s="50"/>
    </row>
    <row r="12" spans="1:12" ht="36">
      <c r="A12" s="47" t="s">
        <v>118</v>
      </c>
      <c r="B12" s="48" t="s">
        <v>119</v>
      </c>
      <c r="C12" s="48"/>
      <c r="D12" s="49" t="s">
        <v>120</v>
      </c>
      <c r="E12" s="49" t="s">
        <v>121</v>
      </c>
      <c r="F12" s="49">
        <v>73</v>
      </c>
      <c r="G12" s="56" t="s">
        <v>156</v>
      </c>
      <c r="H12" s="50" t="s">
        <v>616</v>
      </c>
      <c r="I12" s="50"/>
      <c r="J12" s="50" t="s">
        <v>122</v>
      </c>
      <c r="K12" s="50"/>
      <c r="L12" s="50"/>
    </row>
    <row r="13" spans="1:12" ht="24">
      <c r="A13" s="47" t="s">
        <v>123</v>
      </c>
      <c r="B13" s="48" t="s">
        <v>124</v>
      </c>
      <c r="C13" s="48"/>
      <c r="D13" s="49" t="s">
        <v>125</v>
      </c>
      <c r="E13" s="49" t="s">
        <v>126</v>
      </c>
      <c r="F13" s="49">
        <v>78</v>
      </c>
      <c r="G13" s="56" t="s">
        <v>157</v>
      </c>
      <c r="H13" s="50" t="s">
        <v>617</v>
      </c>
      <c r="I13" s="50"/>
      <c r="J13" s="50"/>
      <c r="K13" s="50"/>
      <c r="L13" s="50"/>
    </row>
    <row r="14" spans="1:12" ht="36">
      <c r="A14" s="48"/>
      <c r="B14" s="48" t="s">
        <v>127</v>
      </c>
      <c r="C14" s="48"/>
      <c r="D14" s="49" t="s">
        <v>128</v>
      </c>
      <c r="E14" s="48"/>
      <c r="F14" s="48">
        <v>84</v>
      </c>
      <c r="G14" s="56" t="s">
        <v>158</v>
      </c>
      <c r="H14" s="50" t="s">
        <v>618</v>
      </c>
      <c r="I14" s="48"/>
      <c r="J14" s="48"/>
      <c r="K14" s="48"/>
      <c r="L14" s="48"/>
    </row>
    <row r="15" spans="1:12" ht="36">
      <c r="A15" s="48"/>
      <c r="B15" s="48" t="s">
        <v>129</v>
      </c>
      <c r="C15" s="48"/>
      <c r="D15" s="49" t="s">
        <v>130</v>
      </c>
      <c r="E15" s="48"/>
      <c r="F15" s="48"/>
      <c r="G15" s="56" t="s">
        <v>159</v>
      </c>
      <c r="H15" s="50" t="s">
        <v>619</v>
      </c>
      <c r="I15" s="48"/>
      <c r="J15" s="48"/>
      <c r="K15" s="48"/>
      <c r="L15" s="48"/>
    </row>
    <row r="16" spans="1:12" ht="24">
      <c r="A16" s="48"/>
      <c r="B16" s="48" t="s">
        <v>131</v>
      </c>
      <c r="C16" s="48"/>
      <c r="D16" s="49" t="s">
        <v>132</v>
      </c>
      <c r="E16" s="48"/>
      <c r="F16" s="48"/>
      <c r="G16" s="56" t="s">
        <v>160</v>
      </c>
      <c r="H16" s="50" t="s">
        <v>620</v>
      </c>
      <c r="I16" s="48"/>
      <c r="J16" s="48"/>
      <c r="K16" s="48"/>
      <c r="L16" s="48"/>
    </row>
    <row r="17" spans="1:12" ht="24">
      <c r="A17" s="48"/>
      <c r="B17" s="48" t="s">
        <v>133</v>
      </c>
      <c r="C17" s="48"/>
      <c r="D17" s="49" t="s">
        <v>134</v>
      </c>
      <c r="E17" s="48"/>
      <c r="F17" s="48"/>
      <c r="G17" s="56" t="s">
        <v>161</v>
      </c>
      <c r="H17" s="50" t="s">
        <v>621</v>
      </c>
      <c r="I17" s="48"/>
      <c r="J17" s="48"/>
      <c r="K17" s="48"/>
      <c r="L17" s="48"/>
    </row>
    <row r="18" spans="1:12" ht="24">
      <c r="A18" s="48"/>
      <c r="B18" s="48" t="s">
        <v>135</v>
      </c>
      <c r="C18" s="48"/>
      <c r="D18" s="49" t="s">
        <v>136</v>
      </c>
      <c r="E18" s="48"/>
      <c r="F18" s="48"/>
      <c r="G18" s="56" t="s">
        <v>162</v>
      </c>
      <c r="H18" s="50" t="s">
        <v>622</v>
      </c>
      <c r="I18" s="48"/>
      <c r="J18" s="48"/>
      <c r="K18" s="48"/>
      <c r="L18" s="48"/>
    </row>
    <row r="19" spans="1:12" ht="36">
      <c r="B19" s="51" t="s">
        <v>137</v>
      </c>
      <c r="D19" s="52" t="s">
        <v>138</v>
      </c>
      <c r="G19" s="57" t="s">
        <v>163</v>
      </c>
      <c r="H19" s="55" t="s">
        <v>623</v>
      </c>
    </row>
    <row r="20" spans="1:12" ht="24">
      <c r="B20" s="48" t="s">
        <v>139</v>
      </c>
      <c r="D20" s="52" t="s">
        <v>140</v>
      </c>
      <c r="G20" s="57" t="s">
        <v>164</v>
      </c>
      <c r="H20" s="55" t="s">
        <v>624</v>
      </c>
    </row>
    <row r="21" spans="1:12" ht="48">
      <c r="B21" s="48" t="s">
        <v>141</v>
      </c>
      <c r="D21" s="52" t="s">
        <v>142</v>
      </c>
      <c r="G21" s="57" t="s">
        <v>165</v>
      </c>
      <c r="H21" s="55" t="s">
        <v>625</v>
      </c>
    </row>
    <row r="22" spans="1:12" ht="24">
      <c r="B22" s="48" t="s">
        <v>143</v>
      </c>
      <c r="D22" s="52" t="s">
        <v>144</v>
      </c>
      <c r="G22" s="57" t="s">
        <v>166</v>
      </c>
      <c r="H22" s="55" t="s">
        <v>626</v>
      </c>
    </row>
    <row r="23" spans="1:12" ht="48">
      <c r="B23" s="48" t="s">
        <v>145</v>
      </c>
      <c r="D23" s="52" t="s">
        <v>146</v>
      </c>
      <c r="G23" s="57" t="s">
        <v>167</v>
      </c>
      <c r="H23" s="55" t="s">
        <v>627</v>
      </c>
    </row>
    <row r="24" spans="1:12">
      <c r="B24" s="48" t="s">
        <v>147</v>
      </c>
      <c r="G24" s="57" t="s">
        <v>168</v>
      </c>
      <c r="H24" s="55" t="s">
        <v>628</v>
      </c>
    </row>
    <row r="25" spans="1:12">
      <c r="B25" s="48" t="s">
        <v>148</v>
      </c>
      <c r="G25" s="57" t="s">
        <v>169</v>
      </c>
      <c r="H25" s="55" t="s">
        <v>629</v>
      </c>
    </row>
    <row r="26" spans="1:12">
      <c r="B26" s="48" t="s">
        <v>149</v>
      </c>
      <c r="G26" s="57" t="s">
        <v>170</v>
      </c>
      <c r="H26" s="55" t="s">
        <v>630</v>
      </c>
    </row>
    <row r="27" spans="1:12">
      <c r="B27" s="48" t="s">
        <v>150</v>
      </c>
      <c r="G27" s="57" t="s">
        <v>171</v>
      </c>
      <c r="H27" s="55" t="s">
        <v>631</v>
      </c>
    </row>
    <row r="28" spans="1:12">
      <c r="G28" s="57" t="s">
        <v>172</v>
      </c>
      <c r="H28" s="55" t="s">
        <v>632</v>
      </c>
    </row>
    <row r="29" spans="1:12">
      <c r="G29" s="57" t="s">
        <v>173</v>
      </c>
      <c r="H29" s="55" t="s">
        <v>633</v>
      </c>
    </row>
    <row r="30" spans="1:12">
      <c r="G30" s="57" t="s">
        <v>174</v>
      </c>
      <c r="H30" s="55" t="s">
        <v>634</v>
      </c>
    </row>
    <row r="31" spans="1:12">
      <c r="G31" s="57" t="s">
        <v>175</v>
      </c>
      <c r="H31" s="55" t="s">
        <v>635</v>
      </c>
    </row>
    <row r="32" spans="1:12">
      <c r="G32" s="57" t="s">
        <v>176</v>
      </c>
      <c r="H32" s="55" t="s">
        <v>636</v>
      </c>
    </row>
    <row r="33" spans="7:8">
      <c r="G33" s="57" t="s">
        <v>177</v>
      </c>
      <c r="H33" s="55" t="s">
        <v>637</v>
      </c>
    </row>
    <row r="34" spans="7:8">
      <c r="G34" s="57" t="s">
        <v>178</v>
      </c>
      <c r="H34" s="55" t="s">
        <v>638</v>
      </c>
    </row>
    <row r="35" spans="7:8">
      <c r="G35" s="57" t="s">
        <v>179</v>
      </c>
      <c r="H35" s="55" t="s">
        <v>639</v>
      </c>
    </row>
    <row r="36" spans="7:8">
      <c r="G36" s="57" t="s">
        <v>180</v>
      </c>
      <c r="H36" s="55" t="s">
        <v>640</v>
      </c>
    </row>
    <row r="37" spans="7:8">
      <c r="G37" s="57" t="s">
        <v>181</v>
      </c>
      <c r="H37" s="55" t="s">
        <v>641</v>
      </c>
    </row>
    <row r="38" spans="7:8">
      <c r="G38" s="57" t="s">
        <v>182</v>
      </c>
      <c r="H38" s="55" t="s">
        <v>642</v>
      </c>
    </row>
    <row r="39" spans="7:8">
      <c r="G39" s="57" t="s">
        <v>183</v>
      </c>
      <c r="H39" s="55" t="s">
        <v>643</v>
      </c>
    </row>
    <row r="40" spans="7:8">
      <c r="G40" s="57" t="s">
        <v>184</v>
      </c>
      <c r="H40" s="55" t="s">
        <v>644</v>
      </c>
    </row>
    <row r="41" spans="7:8">
      <c r="G41" s="57" t="s">
        <v>185</v>
      </c>
      <c r="H41" s="55" t="s">
        <v>645</v>
      </c>
    </row>
    <row r="42" spans="7:8">
      <c r="G42" s="57" t="s">
        <v>186</v>
      </c>
      <c r="H42" s="55" t="s">
        <v>646</v>
      </c>
    </row>
    <row r="43" spans="7:8">
      <c r="G43" s="57" t="s">
        <v>187</v>
      </c>
      <c r="H43" s="55" t="s">
        <v>647</v>
      </c>
    </row>
    <row r="44" spans="7:8">
      <c r="G44" s="57" t="s">
        <v>188</v>
      </c>
      <c r="H44" s="55" t="s">
        <v>648</v>
      </c>
    </row>
    <row r="45" spans="7:8">
      <c r="G45" s="57" t="s">
        <v>189</v>
      </c>
      <c r="H45" s="55" t="s">
        <v>649</v>
      </c>
    </row>
    <row r="46" spans="7:8">
      <c r="G46" s="57" t="s">
        <v>190</v>
      </c>
      <c r="H46" s="55" t="s">
        <v>650</v>
      </c>
    </row>
    <row r="47" spans="7:8">
      <c r="G47" s="57" t="s">
        <v>191</v>
      </c>
      <c r="H47" s="55" t="s">
        <v>651</v>
      </c>
    </row>
    <row r="48" spans="7:8">
      <c r="G48" s="57" t="s">
        <v>192</v>
      </c>
      <c r="H48" s="55" t="s">
        <v>652</v>
      </c>
    </row>
    <row r="49" spans="7:8">
      <c r="G49" s="57" t="s">
        <v>193</v>
      </c>
      <c r="H49" s="55" t="s">
        <v>653</v>
      </c>
    </row>
    <row r="50" spans="7:8">
      <c r="G50" s="57" t="s">
        <v>194</v>
      </c>
      <c r="H50" s="55" t="s">
        <v>654</v>
      </c>
    </row>
    <row r="51" spans="7:8">
      <c r="G51" s="57" t="s">
        <v>195</v>
      </c>
      <c r="H51" s="55" t="s">
        <v>655</v>
      </c>
    </row>
    <row r="52" spans="7:8">
      <c r="G52" s="57" t="s">
        <v>196</v>
      </c>
      <c r="H52" s="55" t="s">
        <v>656</v>
      </c>
    </row>
    <row r="53" spans="7:8">
      <c r="G53" s="57" t="s">
        <v>197</v>
      </c>
      <c r="H53" s="55" t="s">
        <v>657</v>
      </c>
    </row>
    <row r="54" spans="7:8">
      <c r="G54" s="57" t="s">
        <v>198</v>
      </c>
      <c r="H54" s="55" t="s">
        <v>658</v>
      </c>
    </row>
    <row r="55" spans="7:8">
      <c r="G55" s="57" t="s">
        <v>199</v>
      </c>
      <c r="H55" s="55" t="s">
        <v>659</v>
      </c>
    </row>
    <row r="56" spans="7:8">
      <c r="G56" s="57" t="s">
        <v>200</v>
      </c>
      <c r="H56" s="42" t="s">
        <v>660</v>
      </c>
    </row>
    <row r="57" spans="7:8">
      <c r="G57" s="57" t="s">
        <v>201</v>
      </c>
      <c r="H57" s="42" t="s">
        <v>661</v>
      </c>
    </row>
    <row r="58" spans="7:8">
      <c r="G58" s="57" t="s">
        <v>202</v>
      </c>
      <c r="H58" s="42" t="s">
        <v>662</v>
      </c>
    </row>
    <row r="59" spans="7:8">
      <c r="G59" s="57" t="s">
        <v>203</v>
      </c>
      <c r="H59" s="42" t="s">
        <v>663</v>
      </c>
    </row>
    <row r="60" spans="7:8">
      <c r="G60" s="57" t="s">
        <v>204</v>
      </c>
      <c r="H60" s="42" t="s">
        <v>664</v>
      </c>
    </row>
    <row r="61" spans="7:8">
      <c r="G61" s="57" t="s">
        <v>205</v>
      </c>
      <c r="H61" s="42" t="s">
        <v>665</v>
      </c>
    </row>
    <row r="62" spans="7:8">
      <c r="G62" s="57" t="s">
        <v>206</v>
      </c>
      <c r="H62" s="42" t="s">
        <v>666</v>
      </c>
    </row>
    <row r="63" spans="7:8">
      <c r="G63" s="57" t="s">
        <v>207</v>
      </c>
      <c r="H63" s="42" t="s">
        <v>667</v>
      </c>
    </row>
    <row r="64" spans="7:8">
      <c r="G64" s="57" t="s">
        <v>208</v>
      </c>
      <c r="H64" s="42" t="s">
        <v>668</v>
      </c>
    </row>
    <row r="65" spans="7:8">
      <c r="G65" s="57" t="s">
        <v>209</v>
      </c>
      <c r="H65" s="42" t="s">
        <v>669</v>
      </c>
    </row>
    <row r="66" spans="7:8">
      <c r="G66" s="57" t="s">
        <v>210</v>
      </c>
      <c r="H66" s="42" t="s">
        <v>670</v>
      </c>
    </row>
    <row r="67" spans="7:8">
      <c r="G67" s="57" t="s">
        <v>211</v>
      </c>
      <c r="H67" s="42" t="s">
        <v>671</v>
      </c>
    </row>
    <row r="68" spans="7:8">
      <c r="G68" s="57" t="s">
        <v>212</v>
      </c>
      <c r="H68" s="42" t="s">
        <v>922</v>
      </c>
    </row>
    <row r="69" spans="7:8">
      <c r="G69" s="57" t="s">
        <v>213</v>
      </c>
      <c r="H69" s="42" t="s">
        <v>673</v>
      </c>
    </row>
    <row r="70" spans="7:8">
      <c r="G70" s="57" t="s">
        <v>214</v>
      </c>
      <c r="H70" s="42" t="s">
        <v>674</v>
      </c>
    </row>
    <row r="71" spans="7:8">
      <c r="G71" s="57" t="s">
        <v>215</v>
      </c>
      <c r="H71" s="42" t="s">
        <v>675</v>
      </c>
    </row>
    <row r="72" spans="7:8">
      <c r="G72" s="57" t="s">
        <v>216</v>
      </c>
      <c r="H72" s="42" t="s">
        <v>676</v>
      </c>
    </row>
    <row r="73" spans="7:8">
      <c r="G73" s="57" t="s">
        <v>217</v>
      </c>
      <c r="H73" s="42" t="s">
        <v>677</v>
      </c>
    </row>
    <row r="74" spans="7:8">
      <c r="G74" s="57" t="s">
        <v>218</v>
      </c>
      <c r="H74" s="42" t="s">
        <v>678</v>
      </c>
    </row>
    <row r="75" spans="7:8">
      <c r="G75" s="57" t="s">
        <v>219</v>
      </c>
      <c r="H75" s="42" t="s">
        <v>679</v>
      </c>
    </row>
    <row r="76" spans="7:8">
      <c r="G76" s="57" t="s">
        <v>220</v>
      </c>
      <c r="H76" s="42" t="s">
        <v>680</v>
      </c>
    </row>
    <row r="77" spans="7:8">
      <c r="G77" s="57" t="s">
        <v>221</v>
      </c>
      <c r="H77" s="42" t="s">
        <v>681</v>
      </c>
    </row>
    <row r="78" spans="7:8">
      <c r="G78" s="57" t="s">
        <v>222</v>
      </c>
      <c r="H78" s="42" t="s">
        <v>682</v>
      </c>
    </row>
    <row r="79" spans="7:8">
      <c r="G79" s="57" t="s">
        <v>223</v>
      </c>
      <c r="H79" s="42" t="s">
        <v>683</v>
      </c>
    </row>
    <row r="80" spans="7:8">
      <c r="G80" s="57" t="s">
        <v>224</v>
      </c>
      <c r="H80" s="42" t="s">
        <v>684</v>
      </c>
    </row>
    <row r="81" spans="7:8">
      <c r="G81" s="57" t="s">
        <v>225</v>
      </c>
      <c r="H81" s="42" t="s">
        <v>685</v>
      </c>
    </row>
    <row r="82" spans="7:8">
      <c r="G82" s="57" t="s">
        <v>226</v>
      </c>
      <c r="H82" s="42" t="s">
        <v>686</v>
      </c>
    </row>
    <row r="83" spans="7:8">
      <c r="G83" s="57" t="s">
        <v>227</v>
      </c>
      <c r="H83" s="42" t="s">
        <v>687</v>
      </c>
    </row>
    <row r="84" spans="7:8">
      <c r="G84" s="57" t="s">
        <v>228</v>
      </c>
      <c r="H84" s="42" t="s">
        <v>688</v>
      </c>
    </row>
    <row r="85" spans="7:8">
      <c r="G85" s="57" t="s">
        <v>229</v>
      </c>
      <c r="H85" s="42" t="s">
        <v>689</v>
      </c>
    </row>
    <row r="86" spans="7:8">
      <c r="G86" s="57" t="s">
        <v>230</v>
      </c>
      <c r="H86" s="42" t="s">
        <v>690</v>
      </c>
    </row>
    <row r="87" spans="7:8">
      <c r="G87" s="57" t="s">
        <v>231</v>
      </c>
      <c r="H87" s="42" t="s">
        <v>691</v>
      </c>
    </row>
    <row r="88" spans="7:8">
      <c r="G88" s="57" t="s">
        <v>232</v>
      </c>
      <c r="H88" s="42" t="s">
        <v>692</v>
      </c>
    </row>
    <row r="89" spans="7:8">
      <c r="G89" s="57" t="s">
        <v>233</v>
      </c>
      <c r="H89" s="42" t="s">
        <v>693</v>
      </c>
    </row>
    <row r="90" spans="7:8">
      <c r="G90" s="57" t="s">
        <v>234</v>
      </c>
      <c r="H90" s="42" t="s">
        <v>694</v>
      </c>
    </row>
    <row r="91" spans="7:8">
      <c r="G91" s="57" t="s">
        <v>235</v>
      </c>
      <c r="H91" s="42" t="s">
        <v>695</v>
      </c>
    </row>
    <row r="92" spans="7:8">
      <c r="G92" s="57" t="s">
        <v>236</v>
      </c>
      <c r="H92" s="42" t="s">
        <v>696</v>
      </c>
    </row>
    <row r="93" spans="7:8">
      <c r="G93" s="57" t="s">
        <v>237</v>
      </c>
      <c r="H93" s="42" t="s">
        <v>697</v>
      </c>
    </row>
    <row r="94" spans="7:8">
      <c r="G94" s="57" t="s">
        <v>238</v>
      </c>
      <c r="H94" s="42" t="s">
        <v>698</v>
      </c>
    </row>
    <row r="95" spans="7:8">
      <c r="G95" s="57" t="s">
        <v>239</v>
      </c>
      <c r="H95" s="42" t="s">
        <v>699</v>
      </c>
    </row>
    <row r="96" spans="7:8">
      <c r="G96" s="57" t="s">
        <v>240</v>
      </c>
      <c r="H96" s="42" t="s">
        <v>700</v>
      </c>
    </row>
    <row r="97" spans="7:8">
      <c r="G97" s="57" t="s">
        <v>241</v>
      </c>
      <c r="H97" s="42" t="s">
        <v>701</v>
      </c>
    </row>
    <row r="98" spans="7:8">
      <c r="G98" s="57" t="s">
        <v>242</v>
      </c>
      <c r="H98" s="42" t="s">
        <v>702</v>
      </c>
    </row>
    <row r="99" spans="7:8">
      <c r="G99" s="57" t="s">
        <v>243</v>
      </c>
      <c r="H99" s="42" t="s">
        <v>703</v>
      </c>
    </row>
    <row r="100" spans="7:8">
      <c r="G100" s="57" t="s">
        <v>244</v>
      </c>
      <c r="H100" s="42" t="s">
        <v>704</v>
      </c>
    </row>
    <row r="101" spans="7:8">
      <c r="G101" s="57" t="s">
        <v>245</v>
      </c>
      <c r="H101" s="42" t="s">
        <v>705</v>
      </c>
    </row>
    <row r="102" spans="7:8">
      <c r="G102" s="57" t="s">
        <v>246</v>
      </c>
      <c r="H102" s="42" t="s">
        <v>706</v>
      </c>
    </row>
    <row r="103" spans="7:8">
      <c r="G103" s="57" t="s">
        <v>247</v>
      </c>
      <c r="H103" s="42" t="s">
        <v>707</v>
      </c>
    </row>
    <row r="104" spans="7:8">
      <c r="G104" s="57" t="s">
        <v>248</v>
      </c>
      <c r="H104" s="42" t="s">
        <v>708</v>
      </c>
    </row>
    <row r="105" spans="7:8">
      <c r="G105" s="57" t="s">
        <v>249</v>
      </c>
      <c r="H105" s="42" t="s">
        <v>709</v>
      </c>
    </row>
    <row r="106" spans="7:8">
      <c r="G106" s="69" t="s">
        <v>920</v>
      </c>
      <c r="H106" s="70" t="s">
        <v>921</v>
      </c>
    </row>
    <row r="107" spans="7:8">
      <c r="G107" s="57" t="s">
        <v>250</v>
      </c>
      <c r="H107" s="42" t="s">
        <v>710</v>
      </c>
    </row>
    <row r="108" spans="7:8">
      <c r="G108" s="57" t="s">
        <v>251</v>
      </c>
      <c r="H108" s="42" t="s">
        <v>711</v>
      </c>
    </row>
    <row r="109" spans="7:8">
      <c r="G109" s="57" t="s">
        <v>252</v>
      </c>
      <c r="H109" s="42" t="s">
        <v>712</v>
      </c>
    </row>
    <row r="110" spans="7:8">
      <c r="G110" s="57" t="s">
        <v>253</v>
      </c>
      <c r="H110" s="42" t="s">
        <v>713</v>
      </c>
    </row>
    <row r="111" spans="7:8">
      <c r="G111" s="57" t="s">
        <v>254</v>
      </c>
      <c r="H111" s="42" t="s">
        <v>714</v>
      </c>
    </row>
    <row r="112" spans="7:8">
      <c r="G112" s="57" t="s">
        <v>255</v>
      </c>
      <c r="H112" s="42" t="s">
        <v>715</v>
      </c>
    </row>
    <row r="113" spans="7:8">
      <c r="G113" s="57" t="s">
        <v>256</v>
      </c>
      <c r="H113" s="42" t="s">
        <v>716</v>
      </c>
    </row>
    <row r="114" spans="7:8">
      <c r="G114" s="57" t="s">
        <v>257</v>
      </c>
      <c r="H114" s="42" t="s">
        <v>717</v>
      </c>
    </row>
    <row r="115" spans="7:8">
      <c r="G115" s="57" t="s">
        <v>258</v>
      </c>
      <c r="H115" s="42" t="s">
        <v>718</v>
      </c>
    </row>
    <row r="116" spans="7:8">
      <c r="G116" s="57" t="s">
        <v>259</v>
      </c>
      <c r="H116" s="42" t="s">
        <v>719</v>
      </c>
    </row>
    <row r="117" spans="7:8">
      <c r="G117" s="57" t="s">
        <v>260</v>
      </c>
      <c r="H117" s="42" t="s">
        <v>720</v>
      </c>
    </row>
    <row r="118" spans="7:8">
      <c r="G118" s="57" t="s">
        <v>261</v>
      </c>
      <c r="H118" s="42" t="s">
        <v>721</v>
      </c>
    </row>
    <row r="119" spans="7:8">
      <c r="G119" s="57" t="s">
        <v>262</v>
      </c>
      <c r="H119" s="42" t="s">
        <v>722</v>
      </c>
    </row>
    <row r="120" spans="7:8">
      <c r="G120" s="57" t="s">
        <v>263</v>
      </c>
      <c r="H120" s="42" t="s">
        <v>723</v>
      </c>
    </row>
    <row r="121" spans="7:8">
      <c r="G121" s="57" t="s">
        <v>264</v>
      </c>
      <c r="H121" s="42" t="s">
        <v>724</v>
      </c>
    </row>
    <row r="122" spans="7:8">
      <c r="G122" s="57" t="s">
        <v>265</v>
      </c>
      <c r="H122" s="42" t="s">
        <v>725</v>
      </c>
    </row>
    <row r="123" spans="7:8">
      <c r="G123" s="57" t="s">
        <v>266</v>
      </c>
      <c r="H123" s="42" t="s">
        <v>726</v>
      </c>
    </row>
    <row r="124" spans="7:8">
      <c r="G124" s="57" t="s">
        <v>267</v>
      </c>
      <c r="H124" s="42" t="s">
        <v>727</v>
      </c>
    </row>
    <row r="125" spans="7:8">
      <c r="G125" s="57" t="s">
        <v>268</v>
      </c>
      <c r="H125" s="42" t="s">
        <v>728</v>
      </c>
    </row>
    <row r="126" spans="7:8">
      <c r="G126" s="57" t="s">
        <v>269</v>
      </c>
      <c r="H126" s="42" t="s">
        <v>729</v>
      </c>
    </row>
    <row r="127" spans="7:8">
      <c r="G127" s="57" t="s">
        <v>270</v>
      </c>
      <c r="H127" s="42" t="s">
        <v>730</v>
      </c>
    </row>
    <row r="128" spans="7:8">
      <c r="G128" s="57" t="s">
        <v>271</v>
      </c>
      <c r="H128" s="42" t="s">
        <v>731</v>
      </c>
    </row>
    <row r="129" spans="7:8">
      <c r="G129" s="57" t="s">
        <v>272</v>
      </c>
      <c r="H129" s="42" t="s">
        <v>732</v>
      </c>
    </row>
    <row r="130" spans="7:8">
      <c r="G130" s="57" t="s">
        <v>273</v>
      </c>
      <c r="H130" s="42" t="s">
        <v>733</v>
      </c>
    </row>
    <row r="131" spans="7:8">
      <c r="G131" s="57" t="s">
        <v>274</v>
      </c>
      <c r="H131" s="42" t="s">
        <v>734</v>
      </c>
    </row>
    <row r="132" spans="7:8">
      <c r="G132" s="57" t="s">
        <v>275</v>
      </c>
      <c r="H132" s="42" t="s">
        <v>735</v>
      </c>
    </row>
    <row r="133" spans="7:8">
      <c r="G133" s="57" t="s">
        <v>276</v>
      </c>
      <c r="H133" s="42" t="s">
        <v>736</v>
      </c>
    </row>
    <row r="134" spans="7:8">
      <c r="G134" s="57" t="s">
        <v>277</v>
      </c>
      <c r="H134" s="42" t="s">
        <v>737</v>
      </c>
    </row>
    <row r="135" spans="7:8">
      <c r="G135" s="57" t="s">
        <v>278</v>
      </c>
      <c r="H135" s="42" t="s">
        <v>738</v>
      </c>
    </row>
    <row r="136" spans="7:8">
      <c r="G136" s="57" t="s">
        <v>279</v>
      </c>
      <c r="H136" s="42" t="s">
        <v>739</v>
      </c>
    </row>
    <row r="137" spans="7:8">
      <c r="G137" s="57" t="s">
        <v>280</v>
      </c>
      <c r="H137" s="42" t="s">
        <v>740</v>
      </c>
    </row>
    <row r="138" spans="7:8">
      <c r="G138" s="57" t="s">
        <v>281</v>
      </c>
      <c r="H138" s="42" t="s">
        <v>741</v>
      </c>
    </row>
    <row r="139" spans="7:8">
      <c r="G139" s="57" t="s">
        <v>282</v>
      </c>
      <c r="H139" s="42" t="s">
        <v>742</v>
      </c>
    </row>
    <row r="140" spans="7:8">
      <c r="G140" s="57" t="s">
        <v>283</v>
      </c>
      <c r="H140" s="42" t="s">
        <v>743</v>
      </c>
    </row>
    <row r="141" spans="7:8">
      <c r="G141" s="57" t="s">
        <v>284</v>
      </c>
      <c r="H141" s="42" t="s">
        <v>744</v>
      </c>
    </row>
    <row r="142" spans="7:8">
      <c r="G142" s="57" t="s">
        <v>285</v>
      </c>
      <c r="H142" s="42" t="s">
        <v>745</v>
      </c>
    </row>
    <row r="143" spans="7:8">
      <c r="G143" s="57" t="s">
        <v>286</v>
      </c>
      <c r="H143" s="42" t="s">
        <v>746</v>
      </c>
    </row>
    <row r="144" spans="7:8">
      <c r="G144" s="57" t="s">
        <v>287</v>
      </c>
      <c r="H144" s="42" t="s">
        <v>747</v>
      </c>
    </row>
    <row r="145" spans="7:8">
      <c r="G145" s="57" t="s">
        <v>288</v>
      </c>
      <c r="H145" s="42" t="s">
        <v>748</v>
      </c>
    </row>
    <row r="146" spans="7:8">
      <c r="G146" s="57" t="s">
        <v>289</v>
      </c>
      <c r="H146" s="42" t="s">
        <v>749</v>
      </c>
    </row>
    <row r="147" spans="7:8">
      <c r="G147" s="57" t="s">
        <v>290</v>
      </c>
      <c r="H147" s="42" t="s">
        <v>750</v>
      </c>
    </row>
    <row r="148" spans="7:8">
      <c r="G148" s="57" t="s">
        <v>291</v>
      </c>
      <c r="H148" s="42" t="s">
        <v>751</v>
      </c>
    </row>
    <row r="149" spans="7:8">
      <c r="G149" s="57" t="s">
        <v>292</v>
      </c>
      <c r="H149" s="42" t="s">
        <v>752</v>
      </c>
    </row>
    <row r="150" spans="7:8">
      <c r="G150" s="57" t="s">
        <v>293</v>
      </c>
      <c r="H150" s="42" t="s">
        <v>753</v>
      </c>
    </row>
    <row r="151" spans="7:8">
      <c r="G151" s="57" t="s">
        <v>294</v>
      </c>
      <c r="H151" s="42" t="s">
        <v>754</v>
      </c>
    </row>
    <row r="152" spans="7:8">
      <c r="G152" s="57" t="s">
        <v>295</v>
      </c>
      <c r="H152" s="42" t="s">
        <v>755</v>
      </c>
    </row>
    <row r="153" spans="7:8">
      <c r="G153" s="57" t="s">
        <v>296</v>
      </c>
      <c r="H153" s="42" t="s">
        <v>756</v>
      </c>
    </row>
    <row r="154" spans="7:8">
      <c r="G154" s="57" t="s">
        <v>297</v>
      </c>
      <c r="H154" s="42" t="s">
        <v>757</v>
      </c>
    </row>
    <row r="155" spans="7:8">
      <c r="G155" s="57" t="s">
        <v>298</v>
      </c>
      <c r="H155" s="42" t="s">
        <v>758</v>
      </c>
    </row>
    <row r="156" spans="7:8">
      <c r="G156" s="57" t="s">
        <v>299</v>
      </c>
      <c r="H156" s="42" t="s">
        <v>759</v>
      </c>
    </row>
    <row r="157" spans="7:8">
      <c r="G157" s="57" t="s">
        <v>300</v>
      </c>
      <c r="H157" s="42" t="s">
        <v>760</v>
      </c>
    </row>
    <row r="158" spans="7:8">
      <c r="G158" s="57" t="s">
        <v>301</v>
      </c>
      <c r="H158" s="42" t="s">
        <v>761</v>
      </c>
    </row>
    <row r="159" spans="7:8">
      <c r="G159" s="57" t="s">
        <v>302</v>
      </c>
      <c r="H159" s="42" t="s">
        <v>762</v>
      </c>
    </row>
    <row r="160" spans="7:8">
      <c r="G160" s="57" t="s">
        <v>303</v>
      </c>
      <c r="H160" s="42" t="s">
        <v>763</v>
      </c>
    </row>
    <row r="161" spans="7:8">
      <c r="G161" s="57" t="s">
        <v>304</v>
      </c>
      <c r="H161" s="42" t="s">
        <v>764</v>
      </c>
    </row>
    <row r="162" spans="7:8">
      <c r="G162" s="57" t="s">
        <v>305</v>
      </c>
      <c r="H162" s="42" t="s">
        <v>765</v>
      </c>
    </row>
    <row r="163" spans="7:8">
      <c r="G163" s="57" t="s">
        <v>306</v>
      </c>
      <c r="H163" s="42" t="s">
        <v>766</v>
      </c>
    </row>
    <row r="164" spans="7:8">
      <c r="G164" s="57" t="s">
        <v>307</v>
      </c>
      <c r="H164" s="42" t="s">
        <v>767</v>
      </c>
    </row>
    <row r="165" spans="7:8">
      <c r="G165" s="57" t="s">
        <v>308</v>
      </c>
      <c r="H165" s="42" t="s">
        <v>768</v>
      </c>
    </row>
    <row r="166" spans="7:8">
      <c r="G166" s="57" t="s">
        <v>309</v>
      </c>
      <c r="H166" s="42" t="s">
        <v>769</v>
      </c>
    </row>
    <row r="167" spans="7:8">
      <c r="G167" s="57" t="s">
        <v>310</v>
      </c>
      <c r="H167" s="42" t="s">
        <v>770</v>
      </c>
    </row>
    <row r="168" spans="7:8">
      <c r="G168" s="57" t="s">
        <v>311</v>
      </c>
      <c r="H168" s="42" t="s">
        <v>771</v>
      </c>
    </row>
    <row r="169" spans="7:8">
      <c r="G169" s="57" t="s">
        <v>312</v>
      </c>
      <c r="H169" s="42" t="s">
        <v>772</v>
      </c>
    </row>
    <row r="170" spans="7:8">
      <c r="G170" s="57" t="s">
        <v>313</v>
      </c>
      <c r="H170" s="42" t="s">
        <v>773</v>
      </c>
    </row>
    <row r="171" spans="7:8">
      <c r="G171" s="57" t="s">
        <v>314</v>
      </c>
      <c r="H171" s="42" t="s">
        <v>774</v>
      </c>
    </row>
    <row r="172" spans="7:8">
      <c r="G172" s="57" t="s">
        <v>315</v>
      </c>
      <c r="H172" s="42" t="s">
        <v>775</v>
      </c>
    </row>
    <row r="173" spans="7:8">
      <c r="G173" s="57" t="s">
        <v>316</v>
      </c>
      <c r="H173" s="42" t="s">
        <v>776</v>
      </c>
    </row>
    <row r="174" spans="7:8">
      <c r="G174" s="57" t="s">
        <v>317</v>
      </c>
      <c r="H174" s="42" t="s">
        <v>777</v>
      </c>
    </row>
    <row r="175" spans="7:8">
      <c r="G175" s="57" t="s">
        <v>318</v>
      </c>
      <c r="H175" s="42" t="s">
        <v>778</v>
      </c>
    </row>
    <row r="176" spans="7:8">
      <c r="G176" s="57" t="s">
        <v>319</v>
      </c>
      <c r="H176" s="42" t="s">
        <v>779</v>
      </c>
    </row>
    <row r="177" spans="7:8">
      <c r="G177" s="57" t="s">
        <v>320</v>
      </c>
      <c r="H177" s="42" t="s">
        <v>780</v>
      </c>
    </row>
    <row r="178" spans="7:8">
      <c r="G178" s="57" t="s">
        <v>321</v>
      </c>
      <c r="H178" s="42" t="s">
        <v>781</v>
      </c>
    </row>
    <row r="179" spans="7:8">
      <c r="G179" s="57" t="s">
        <v>322</v>
      </c>
      <c r="H179" s="42" t="s">
        <v>782</v>
      </c>
    </row>
    <row r="180" spans="7:8">
      <c r="G180" s="57" t="s">
        <v>323</v>
      </c>
      <c r="H180" s="42" t="s">
        <v>783</v>
      </c>
    </row>
    <row r="181" spans="7:8">
      <c r="G181" s="57" t="s">
        <v>324</v>
      </c>
      <c r="H181" s="42" t="s">
        <v>784</v>
      </c>
    </row>
    <row r="182" spans="7:8">
      <c r="G182" s="57" t="s">
        <v>325</v>
      </c>
      <c r="H182" s="42" t="s">
        <v>785</v>
      </c>
    </row>
    <row r="183" spans="7:8">
      <c r="G183" s="57" t="s">
        <v>326</v>
      </c>
      <c r="H183" s="42" t="s">
        <v>786</v>
      </c>
    </row>
    <row r="184" spans="7:8">
      <c r="G184" s="57" t="s">
        <v>327</v>
      </c>
      <c r="H184" s="42" t="s">
        <v>787</v>
      </c>
    </row>
    <row r="185" spans="7:8">
      <c r="G185" s="57" t="s">
        <v>328</v>
      </c>
      <c r="H185" s="42" t="s">
        <v>788</v>
      </c>
    </row>
    <row r="186" spans="7:8">
      <c r="G186" s="57" t="s">
        <v>329</v>
      </c>
      <c r="H186" s="42" t="s">
        <v>789</v>
      </c>
    </row>
    <row r="187" spans="7:8">
      <c r="G187" s="57" t="s">
        <v>330</v>
      </c>
      <c r="H187" s="42" t="s">
        <v>790</v>
      </c>
    </row>
    <row r="188" spans="7:8">
      <c r="G188" s="57" t="s">
        <v>331</v>
      </c>
      <c r="H188" s="42" t="s">
        <v>791</v>
      </c>
    </row>
    <row r="189" spans="7:8">
      <c r="G189" s="57" t="s">
        <v>332</v>
      </c>
      <c r="H189" s="42" t="s">
        <v>792</v>
      </c>
    </row>
    <row r="190" spans="7:8">
      <c r="G190" s="57" t="s">
        <v>333</v>
      </c>
      <c r="H190" s="42" t="s">
        <v>793</v>
      </c>
    </row>
    <row r="191" spans="7:8">
      <c r="G191" s="57" t="s">
        <v>334</v>
      </c>
      <c r="H191" s="42" t="s">
        <v>794</v>
      </c>
    </row>
    <row r="192" spans="7:8">
      <c r="G192" s="57" t="s">
        <v>335</v>
      </c>
      <c r="H192" s="42" t="s">
        <v>795</v>
      </c>
    </row>
    <row r="193" spans="7:8">
      <c r="G193" s="57" t="s">
        <v>336</v>
      </c>
      <c r="H193" s="42" t="s">
        <v>796</v>
      </c>
    </row>
    <row r="194" spans="7:8">
      <c r="G194" s="57" t="s">
        <v>337</v>
      </c>
      <c r="H194" s="42" t="s">
        <v>797</v>
      </c>
    </row>
    <row r="195" spans="7:8">
      <c r="G195" s="57" t="s">
        <v>338</v>
      </c>
      <c r="H195" s="42" t="s">
        <v>726</v>
      </c>
    </row>
    <row r="196" spans="7:8">
      <c r="G196" s="57" t="s">
        <v>339</v>
      </c>
      <c r="H196" s="42" t="s">
        <v>798</v>
      </c>
    </row>
    <row r="197" spans="7:8">
      <c r="G197" s="57" t="s">
        <v>340</v>
      </c>
      <c r="H197" s="42" t="s">
        <v>799</v>
      </c>
    </row>
    <row r="198" spans="7:8">
      <c r="G198" s="57" t="s">
        <v>341</v>
      </c>
      <c r="H198" s="42" t="s">
        <v>800</v>
      </c>
    </row>
    <row r="199" spans="7:8">
      <c r="G199" s="57" t="s">
        <v>342</v>
      </c>
      <c r="H199" s="42" t="s">
        <v>801</v>
      </c>
    </row>
    <row r="200" spans="7:8">
      <c r="G200" s="57" t="s">
        <v>343</v>
      </c>
      <c r="H200" s="42" t="s">
        <v>802</v>
      </c>
    </row>
    <row r="201" spans="7:8">
      <c r="G201" s="57" t="s">
        <v>344</v>
      </c>
      <c r="H201" s="42" t="s">
        <v>803</v>
      </c>
    </row>
    <row r="202" spans="7:8">
      <c r="G202" s="57" t="s">
        <v>345</v>
      </c>
      <c r="H202" s="42" t="s">
        <v>804</v>
      </c>
    </row>
    <row r="203" spans="7:8">
      <c r="G203" s="57" t="s">
        <v>346</v>
      </c>
      <c r="H203" s="42" t="s">
        <v>805</v>
      </c>
    </row>
    <row r="204" spans="7:8">
      <c r="G204" s="57" t="s">
        <v>347</v>
      </c>
      <c r="H204" s="42" t="s">
        <v>806</v>
      </c>
    </row>
    <row r="205" spans="7:8">
      <c r="G205" s="57" t="s">
        <v>348</v>
      </c>
      <c r="H205" s="42" t="s">
        <v>807</v>
      </c>
    </row>
    <row r="206" spans="7:8">
      <c r="G206" s="57" t="s">
        <v>349</v>
      </c>
      <c r="H206" s="42" t="s">
        <v>808</v>
      </c>
    </row>
    <row r="207" spans="7:8">
      <c r="G207" s="57" t="s">
        <v>350</v>
      </c>
      <c r="H207" s="42" t="s">
        <v>809</v>
      </c>
    </row>
    <row r="208" spans="7:8">
      <c r="G208" s="57" t="s">
        <v>351</v>
      </c>
      <c r="H208" s="42" t="s">
        <v>810</v>
      </c>
    </row>
    <row r="209" spans="7:8">
      <c r="G209" s="57" t="s">
        <v>352</v>
      </c>
      <c r="H209" s="42" t="s">
        <v>811</v>
      </c>
    </row>
    <row r="210" spans="7:8">
      <c r="G210" s="57" t="s">
        <v>353</v>
      </c>
      <c r="H210" s="42" t="s">
        <v>812</v>
      </c>
    </row>
    <row r="211" spans="7:8">
      <c r="G211" s="57" t="s">
        <v>354</v>
      </c>
      <c r="H211" s="42" t="s">
        <v>813</v>
      </c>
    </row>
    <row r="212" spans="7:8">
      <c r="G212" s="57" t="s">
        <v>355</v>
      </c>
      <c r="H212" s="42" t="s">
        <v>814</v>
      </c>
    </row>
    <row r="213" spans="7:8">
      <c r="G213" s="57" t="s">
        <v>356</v>
      </c>
      <c r="H213" s="42" t="s">
        <v>815</v>
      </c>
    </row>
    <row r="214" spans="7:8">
      <c r="G214" s="57" t="s">
        <v>357</v>
      </c>
      <c r="H214" s="42" t="s">
        <v>816</v>
      </c>
    </row>
    <row r="215" spans="7:8">
      <c r="G215" s="57" t="s">
        <v>358</v>
      </c>
      <c r="H215" s="42" t="s">
        <v>817</v>
      </c>
    </row>
    <row r="216" spans="7:8">
      <c r="G216" s="57" t="s">
        <v>359</v>
      </c>
      <c r="H216" s="42" t="s">
        <v>818</v>
      </c>
    </row>
    <row r="217" spans="7:8">
      <c r="G217" s="57" t="s">
        <v>360</v>
      </c>
      <c r="H217" s="42" t="s">
        <v>812</v>
      </c>
    </row>
    <row r="218" spans="7:8">
      <c r="G218" s="57" t="s">
        <v>361</v>
      </c>
      <c r="H218" s="42" t="s">
        <v>819</v>
      </c>
    </row>
    <row r="219" spans="7:8">
      <c r="G219" s="57" t="s">
        <v>362</v>
      </c>
      <c r="H219" s="42" t="s">
        <v>820</v>
      </c>
    </row>
    <row r="220" spans="7:8">
      <c r="G220" s="57" t="s">
        <v>363</v>
      </c>
      <c r="H220" s="42" t="s">
        <v>821</v>
      </c>
    </row>
    <row r="221" spans="7:8">
      <c r="G221" s="57" t="s">
        <v>364</v>
      </c>
      <c r="H221" s="42" t="s">
        <v>822</v>
      </c>
    </row>
    <row r="222" spans="7:8">
      <c r="G222" s="57" t="s">
        <v>365</v>
      </c>
      <c r="H222" s="42" t="s">
        <v>823</v>
      </c>
    </row>
    <row r="223" spans="7:8">
      <c r="G223" s="57" t="s">
        <v>366</v>
      </c>
      <c r="H223" s="42" t="s">
        <v>824</v>
      </c>
    </row>
    <row r="224" spans="7:8">
      <c r="G224" s="57" t="s">
        <v>367</v>
      </c>
      <c r="H224" s="42" t="s">
        <v>825</v>
      </c>
    </row>
    <row r="225" spans="7:8">
      <c r="G225" s="57" t="s">
        <v>368</v>
      </c>
      <c r="H225" s="42" t="s">
        <v>826</v>
      </c>
    </row>
    <row r="226" spans="7:8">
      <c r="G226" s="57" t="s">
        <v>369</v>
      </c>
      <c r="H226" s="42" t="s">
        <v>827</v>
      </c>
    </row>
    <row r="227" spans="7:8">
      <c r="G227" s="57" t="s">
        <v>370</v>
      </c>
      <c r="H227" s="42" t="s">
        <v>828</v>
      </c>
    </row>
    <row r="228" spans="7:8">
      <c r="G228" s="57" t="s">
        <v>371</v>
      </c>
      <c r="H228" s="42" t="s">
        <v>829</v>
      </c>
    </row>
    <row r="229" spans="7:8">
      <c r="G229" s="57" t="s">
        <v>372</v>
      </c>
      <c r="H229" s="42" t="s">
        <v>830</v>
      </c>
    </row>
    <row r="230" spans="7:8">
      <c r="G230" s="57" t="s">
        <v>373</v>
      </c>
      <c r="H230" s="42" t="s">
        <v>831</v>
      </c>
    </row>
    <row r="231" spans="7:8">
      <c r="G231" s="57" t="s">
        <v>374</v>
      </c>
      <c r="H231" s="42" t="s">
        <v>832</v>
      </c>
    </row>
    <row r="232" spans="7:8">
      <c r="G232" s="57" t="s">
        <v>375</v>
      </c>
      <c r="H232" s="42" t="s">
        <v>833</v>
      </c>
    </row>
    <row r="233" spans="7:8">
      <c r="G233" s="57" t="s">
        <v>376</v>
      </c>
      <c r="H233" s="42" t="s">
        <v>834</v>
      </c>
    </row>
    <row r="234" spans="7:8">
      <c r="G234" s="57" t="s">
        <v>377</v>
      </c>
      <c r="H234" s="42" t="s">
        <v>835</v>
      </c>
    </row>
    <row r="235" spans="7:8">
      <c r="G235" s="57" t="s">
        <v>378</v>
      </c>
      <c r="H235" s="42" t="s">
        <v>836</v>
      </c>
    </row>
    <row r="236" spans="7:8">
      <c r="G236" s="57" t="s">
        <v>379</v>
      </c>
      <c r="H236" s="42" t="s">
        <v>837</v>
      </c>
    </row>
    <row r="237" spans="7:8">
      <c r="G237" s="57" t="s">
        <v>380</v>
      </c>
      <c r="H237" s="42" t="s">
        <v>838</v>
      </c>
    </row>
    <row r="238" spans="7:8">
      <c r="G238" s="57" t="s">
        <v>381</v>
      </c>
      <c r="H238" s="42" t="s">
        <v>839</v>
      </c>
    </row>
    <row r="239" spans="7:8">
      <c r="G239" s="57" t="s">
        <v>382</v>
      </c>
      <c r="H239" s="42" t="s">
        <v>840</v>
      </c>
    </row>
    <row r="240" spans="7:8">
      <c r="G240" s="57" t="s">
        <v>383</v>
      </c>
      <c r="H240" s="42" t="s">
        <v>841</v>
      </c>
    </row>
    <row r="241" spans="7:8">
      <c r="G241" s="57" t="s">
        <v>384</v>
      </c>
      <c r="H241" s="42" t="s">
        <v>842</v>
      </c>
    </row>
    <row r="242" spans="7:8">
      <c r="G242" s="57" t="s">
        <v>385</v>
      </c>
      <c r="H242" s="42" t="s">
        <v>843</v>
      </c>
    </row>
    <row r="243" spans="7:8">
      <c r="G243" s="57" t="s">
        <v>386</v>
      </c>
      <c r="H243" s="42" t="s">
        <v>844</v>
      </c>
    </row>
    <row r="244" spans="7:8">
      <c r="G244" s="57" t="s">
        <v>387</v>
      </c>
      <c r="H244" s="42" t="s">
        <v>845</v>
      </c>
    </row>
    <row r="245" spans="7:8">
      <c r="G245" s="57" t="s">
        <v>388</v>
      </c>
      <c r="H245" s="42" t="s">
        <v>846</v>
      </c>
    </row>
    <row r="246" spans="7:8">
      <c r="G246" s="57" t="s">
        <v>389</v>
      </c>
      <c r="H246" s="42" t="s">
        <v>847</v>
      </c>
    </row>
    <row r="247" spans="7:8">
      <c r="G247" s="57" t="s">
        <v>390</v>
      </c>
      <c r="H247" s="42" t="s">
        <v>848</v>
      </c>
    </row>
    <row r="248" spans="7:8">
      <c r="G248" s="57" t="s">
        <v>391</v>
      </c>
      <c r="H248" s="42" t="s">
        <v>849</v>
      </c>
    </row>
    <row r="249" spans="7:8">
      <c r="G249" s="57" t="s">
        <v>392</v>
      </c>
      <c r="H249" s="42" t="s">
        <v>850</v>
      </c>
    </row>
    <row r="250" spans="7:8">
      <c r="G250" s="57" t="s">
        <v>393</v>
      </c>
      <c r="H250" s="42" t="s">
        <v>851</v>
      </c>
    </row>
    <row r="251" spans="7:8">
      <c r="G251" s="57" t="s">
        <v>394</v>
      </c>
      <c r="H251" s="42" t="s">
        <v>852</v>
      </c>
    </row>
    <row r="252" spans="7:8">
      <c r="G252" s="57" t="s">
        <v>395</v>
      </c>
      <c r="H252" s="42" t="s">
        <v>853</v>
      </c>
    </row>
    <row r="253" spans="7:8">
      <c r="G253" s="57" t="s">
        <v>396</v>
      </c>
      <c r="H253" s="42" t="s">
        <v>854</v>
      </c>
    </row>
    <row r="254" spans="7:8">
      <c r="G254" s="57" t="s">
        <v>397</v>
      </c>
      <c r="H254" s="42" t="s">
        <v>855</v>
      </c>
    </row>
    <row r="255" spans="7:8">
      <c r="G255" s="57" t="s">
        <v>398</v>
      </c>
      <c r="H255" s="42" t="s">
        <v>856</v>
      </c>
    </row>
    <row r="256" spans="7:8">
      <c r="G256" s="57" t="s">
        <v>399</v>
      </c>
      <c r="H256" s="42" t="s">
        <v>857</v>
      </c>
    </row>
    <row r="257" spans="7:8">
      <c r="G257" s="57" t="s">
        <v>400</v>
      </c>
      <c r="H257" s="42" t="s">
        <v>858</v>
      </c>
    </row>
    <row r="258" spans="7:8">
      <c r="G258" s="57" t="s">
        <v>401</v>
      </c>
      <c r="H258" s="42" t="s">
        <v>859</v>
      </c>
    </row>
    <row r="259" spans="7:8">
      <c r="G259" s="57" t="s">
        <v>402</v>
      </c>
      <c r="H259" s="42" t="s">
        <v>860</v>
      </c>
    </row>
    <row r="260" spans="7:8">
      <c r="G260" s="57" t="s">
        <v>403</v>
      </c>
      <c r="H260" s="42" t="s">
        <v>861</v>
      </c>
    </row>
    <row r="261" spans="7:8">
      <c r="G261" s="57" t="s">
        <v>404</v>
      </c>
      <c r="H261" s="42" t="s">
        <v>862</v>
      </c>
    </row>
    <row r="262" spans="7:8">
      <c r="G262" s="57" t="s">
        <v>405</v>
      </c>
      <c r="H262" s="42" t="s">
        <v>863</v>
      </c>
    </row>
    <row r="263" spans="7:8">
      <c r="G263" s="57" t="s">
        <v>406</v>
      </c>
      <c r="H263" s="42" t="s">
        <v>864</v>
      </c>
    </row>
    <row r="264" spans="7:8">
      <c r="G264" s="57" t="s">
        <v>407</v>
      </c>
      <c r="H264" s="42" t="s">
        <v>865</v>
      </c>
    </row>
    <row r="265" spans="7:8">
      <c r="G265" s="57" t="s">
        <v>408</v>
      </c>
      <c r="H265" s="42" t="s">
        <v>866</v>
      </c>
    </row>
    <row r="266" spans="7:8">
      <c r="G266" s="57" t="s">
        <v>409</v>
      </c>
      <c r="H266" s="42" t="s">
        <v>867</v>
      </c>
    </row>
    <row r="267" spans="7:8">
      <c r="G267" s="57" t="s">
        <v>410</v>
      </c>
      <c r="H267" s="42" t="s">
        <v>612</v>
      </c>
    </row>
    <row r="268" spans="7:8">
      <c r="G268" s="57" t="s">
        <v>411</v>
      </c>
      <c r="H268" s="42" t="s">
        <v>613</v>
      </c>
    </row>
    <row r="269" spans="7:8">
      <c r="G269" s="57" t="s">
        <v>412</v>
      </c>
      <c r="H269" s="42" t="s">
        <v>618</v>
      </c>
    </row>
    <row r="270" spans="7:8">
      <c r="G270" s="57" t="s">
        <v>413</v>
      </c>
      <c r="H270" s="42" t="s">
        <v>619</v>
      </c>
    </row>
    <row r="271" spans="7:8">
      <c r="G271" s="57" t="s">
        <v>414</v>
      </c>
      <c r="H271" s="42" t="s">
        <v>622</v>
      </c>
    </row>
    <row r="272" spans="7:8">
      <c r="G272" s="57" t="s">
        <v>415</v>
      </c>
      <c r="H272" s="42" t="s">
        <v>624</v>
      </c>
    </row>
    <row r="273" spans="7:8">
      <c r="G273" s="57" t="s">
        <v>416</v>
      </c>
      <c r="H273" s="42" t="s">
        <v>625</v>
      </c>
    </row>
    <row r="274" spans="7:8">
      <c r="G274" s="57" t="s">
        <v>417</v>
      </c>
      <c r="H274" s="42" t="s">
        <v>627</v>
      </c>
    </row>
    <row r="275" spans="7:8">
      <c r="G275" s="57" t="s">
        <v>418</v>
      </c>
      <c r="H275" s="42" t="s">
        <v>631</v>
      </c>
    </row>
    <row r="276" spans="7:8">
      <c r="G276" s="57" t="s">
        <v>419</v>
      </c>
      <c r="H276" s="42" t="s">
        <v>868</v>
      </c>
    </row>
    <row r="277" spans="7:8">
      <c r="G277" s="57" t="s">
        <v>420</v>
      </c>
      <c r="H277" s="42" t="s">
        <v>869</v>
      </c>
    </row>
    <row r="278" spans="7:8">
      <c r="G278" s="57" t="s">
        <v>421</v>
      </c>
      <c r="H278" s="42" t="s">
        <v>636</v>
      </c>
    </row>
    <row r="279" spans="7:8">
      <c r="G279" s="57" t="s">
        <v>422</v>
      </c>
      <c r="H279" s="42" t="s">
        <v>637</v>
      </c>
    </row>
    <row r="280" spans="7:8">
      <c r="G280" s="57" t="s">
        <v>423</v>
      </c>
      <c r="H280" s="42" t="s">
        <v>638</v>
      </c>
    </row>
    <row r="281" spans="7:8">
      <c r="G281" s="57" t="s">
        <v>424</v>
      </c>
      <c r="H281" s="42" t="s">
        <v>639</v>
      </c>
    </row>
    <row r="282" spans="7:8">
      <c r="G282" s="57" t="s">
        <v>425</v>
      </c>
      <c r="H282" s="42" t="s">
        <v>640</v>
      </c>
    </row>
    <row r="283" spans="7:8">
      <c r="G283" s="57" t="s">
        <v>426</v>
      </c>
      <c r="H283" s="42" t="s">
        <v>642</v>
      </c>
    </row>
    <row r="284" spans="7:8">
      <c r="G284" s="57" t="s">
        <v>427</v>
      </c>
      <c r="H284" s="42" t="s">
        <v>643</v>
      </c>
    </row>
    <row r="285" spans="7:8">
      <c r="G285" s="57" t="s">
        <v>428</v>
      </c>
      <c r="H285" s="42" t="s">
        <v>644</v>
      </c>
    </row>
    <row r="286" spans="7:8">
      <c r="G286" s="57" t="s">
        <v>429</v>
      </c>
      <c r="H286" s="42" t="s">
        <v>645</v>
      </c>
    </row>
    <row r="287" spans="7:8">
      <c r="G287" s="57" t="s">
        <v>430</v>
      </c>
      <c r="H287" s="42" t="s">
        <v>646</v>
      </c>
    </row>
    <row r="288" spans="7:8">
      <c r="G288" s="57" t="s">
        <v>431</v>
      </c>
      <c r="H288" s="42" t="s">
        <v>647</v>
      </c>
    </row>
    <row r="289" spans="7:8">
      <c r="G289" s="57" t="s">
        <v>432</v>
      </c>
      <c r="H289" s="42" t="s">
        <v>649</v>
      </c>
    </row>
    <row r="290" spans="7:8">
      <c r="G290" s="57" t="s">
        <v>433</v>
      </c>
      <c r="H290" s="42" t="s">
        <v>650</v>
      </c>
    </row>
    <row r="291" spans="7:8">
      <c r="G291" s="57" t="s">
        <v>434</v>
      </c>
      <c r="H291" s="42" t="s">
        <v>651</v>
      </c>
    </row>
    <row r="292" spans="7:8">
      <c r="G292" s="57" t="s">
        <v>435</v>
      </c>
      <c r="H292" s="42" t="s">
        <v>653</v>
      </c>
    </row>
    <row r="293" spans="7:8">
      <c r="G293" s="57" t="s">
        <v>436</v>
      </c>
      <c r="H293" s="42" t="s">
        <v>654</v>
      </c>
    </row>
    <row r="294" spans="7:8">
      <c r="G294" s="57" t="s">
        <v>437</v>
      </c>
      <c r="H294" s="42" t="s">
        <v>655</v>
      </c>
    </row>
    <row r="295" spans="7:8">
      <c r="G295" s="57" t="s">
        <v>438</v>
      </c>
      <c r="H295" s="42" t="s">
        <v>656</v>
      </c>
    </row>
    <row r="296" spans="7:8">
      <c r="G296" s="57" t="s">
        <v>439</v>
      </c>
      <c r="H296" s="42" t="s">
        <v>657</v>
      </c>
    </row>
    <row r="297" spans="7:8">
      <c r="G297" s="57" t="s">
        <v>440</v>
      </c>
      <c r="H297" s="42" t="s">
        <v>658</v>
      </c>
    </row>
    <row r="298" spans="7:8">
      <c r="G298" s="57" t="s">
        <v>441</v>
      </c>
      <c r="H298" s="42" t="s">
        <v>660</v>
      </c>
    </row>
    <row r="299" spans="7:8">
      <c r="G299" s="57" t="s">
        <v>442</v>
      </c>
      <c r="H299" s="42" t="s">
        <v>661</v>
      </c>
    </row>
    <row r="300" spans="7:8">
      <c r="G300" s="57" t="s">
        <v>443</v>
      </c>
      <c r="H300" s="42" t="s">
        <v>662</v>
      </c>
    </row>
    <row r="301" spans="7:8">
      <c r="G301" s="57" t="s">
        <v>444</v>
      </c>
      <c r="H301" s="42" t="s">
        <v>663</v>
      </c>
    </row>
    <row r="302" spans="7:8">
      <c r="G302" s="57" t="s">
        <v>445</v>
      </c>
      <c r="H302" s="42" t="s">
        <v>664</v>
      </c>
    </row>
    <row r="303" spans="7:8">
      <c r="G303" s="57" t="s">
        <v>446</v>
      </c>
      <c r="H303" s="42" t="s">
        <v>665</v>
      </c>
    </row>
    <row r="304" spans="7:8">
      <c r="G304" s="57" t="s">
        <v>447</v>
      </c>
      <c r="H304" s="42" t="s">
        <v>666</v>
      </c>
    </row>
    <row r="305" spans="7:8">
      <c r="G305" s="57" t="s">
        <v>448</v>
      </c>
      <c r="H305" s="42" t="s">
        <v>667</v>
      </c>
    </row>
    <row r="306" spans="7:8">
      <c r="G306" s="57" t="s">
        <v>449</v>
      </c>
      <c r="H306" s="42" t="s">
        <v>668</v>
      </c>
    </row>
    <row r="307" spans="7:8">
      <c r="G307" s="57" t="s">
        <v>450</v>
      </c>
      <c r="H307" s="42" t="s">
        <v>669</v>
      </c>
    </row>
    <row r="308" spans="7:8">
      <c r="G308" s="57" t="s">
        <v>451</v>
      </c>
      <c r="H308" s="42" t="s">
        <v>670</v>
      </c>
    </row>
    <row r="309" spans="7:8">
      <c r="G309" s="57" t="s">
        <v>452</v>
      </c>
      <c r="H309" s="42" t="s">
        <v>671</v>
      </c>
    </row>
    <row r="310" spans="7:8">
      <c r="G310" s="57" t="s">
        <v>453</v>
      </c>
      <c r="H310" s="42" t="s">
        <v>672</v>
      </c>
    </row>
    <row r="311" spans="7:8">
      <c r="G311" s="57" t="s">
        <v>454</v>
      </c>
      <c r="H311" s="42" t="s">
        <v>673</v>
      </c>
    </row>
    <row r="312" spans="7:8">
      <c r="G312" s="57" t="s">
        <v>455</v>
      </c>
      <c r="H312" s="42" t="s">
        <v>675</v>
      </c>
    </row>
    <row r="313" spans="7:8">
      <c r="G313" s="57" t="s">
        <v>456</v>
      </c>
      <c r="H313" s="42" t="s">
        <v>676</v>
      </c>
    </row>
    <row r="314" spans="7:8">
      <c r="G314" s="57" t="s">
        <v>457</v>
      </c>
      <c r="H314" s="42" t="s">
        <v>677</v>
      </c>
    </row>
    <row r="315" spans="7:8">
      <c r="G315" s="57" t="s">
        <v>458</v>
      </c>
      <c r="H315" s="42" t="s">
        <v>678</v>
      </c>
    </row>
    <row r="316" spans="7:8">
      <c r="G316" s="57" t="s">
        <v>459</v>
      </c>
      <c r="H316" s="42" t="s">
        <v>870</v>
      </c>
    </row>
    <row r="317" spans="7:8">
      <c r="G317" s="57" t="s">
        <v>460</v>
      </c>
      <c r="H317" s="42" t="s">
        <v>871</v>
      </c>
    </row>
    <row r="318" spans="7:8">
      <c r="G318" s="57" t="s">
        <v>461</v>
      </c>
      <c r="H318" s="42" t="s">
        <v>681</v>
      </c>
    </row>
    <row r="319" spans="7:8">
      <c r="G319" s="57" t="s">
        <v>462</v>
      </c>
      <c r="H319" s="42" t="s">
        <v>683</v>
      </c>
    </row>
    <row r="320" spans="7:8">
      <c r="G320" s="57" t="s">
        <v>463</v>
      </c>
      <c r="H320" s="42" t="s">
        <v>685</v>
      </c>
    </row>
    <row r="321" spans="7:8">
      <c r="G321" s="57" t="s">
        <v>464</v>
      </c>
      <c r="H321" s="42" t="s">
        <v>687</v>
      </c>
    </row>
    <row r="322" spans="7:8">
      <c r="G322" s="57" t="s">
        <v>465</v>
      </c>
      <c r="H322" s="42" t="s">
        <v>688</v>
      </c>
    </row>
    <row r="323" spans="7:8">
      <c r="G323" s="57" t="s">
        <v>466</v>
      </c>
      <c r="H323" s="42" t="s">
        <v>690</v>
      </c>
    </row>
    <row r="324" spans="7:8">
      <c r="G324" s="57" t="s">
        <v>467</v>
      </c>
      <c r="H324" s="42" t="s">
        <v>691</v>
      </c>
    </row>
    <row r="325" spans="7:8">
      <c r="G325" s="57" t="s">
        <v>468</v>
      </c>
      <c r="H325" s="42" t="s">
        <v>692</v>
      </c>
    </row>
    <row r="326" spans="7:8">
      <c r="G326" s="57" t="s">
        <v>469</v>
      </c>
      <c r="H326" s="42" t="s">
        <v>694</v>
      </c>
    </row>
    <row r="327" spans="7:8">
      <c r="G327" s="57" t="s">
        <v>470</v>
      </c>
      <c r="H327" s="42" t="s">
        <v>696</v>
      </c>
    </row>
    <row r="328" spans="7:8">
      <c r="G328" s="57" t="s">
        <v>471</v>
      </c>
      <c r="H328" s="42" t="s">
        <v>697</v>
      </c>
    </row>
    <row r="329" spans="7:8">
      <c r="G329" s="57" t="s">
        <v>472</v>
      </c>
      <c r="H329" s="42" t="s">
        <v>698</v>
      </c>
    </row>
    <row r="330" spans="7:8">
      <c r="G330" s="57" t="s">
        <v>473</v>
      </c>
      <c r="H330" s="42" t="s">
        <v>700</v>
      </c>
    </row>
    <row r="331" spans="7:8">
      <c r="G331" s="57" t="s">
        <v>474</v>
      </c>
      <c r="H331" s="42" t="s">
        <v>703</v>
      </c>
    </row>
    <row r="332" spans="7:8">
      <c r="G332" s="57" t="s">
        <v>475</v>
      </c>
      <c r="H332" s="42" t="s">
        <v>704</v>
      </c>
    </row>
    <row r="333" spans="7:8">
      <c r="G333" s="57" t="s">
        <v>476</v>
      </c>
      <c r="H333" s="42" t="s">
        <v>708</v>
      </c>
    </row>
    <row r="334" spans="7:8">
      <c r="G334" s="57" t="s">
        <v>477</v>
      </c>
      <c r="H334" s="42" t="s">
        <v>710</v>
      </c>
    </row>
    <row r="335" spans="7:8">
      <c r="G335" s="57" t="s">
        <v>478</v>
      </c>
      <c r="H335" s="42" t="s">
        <v>711</v>
      </c>
    </row>
    <row r="336" spans="7:8">
      <c r="G336" s="57" t="s">
        <v>479</v>
      </c>
      <c r="H336" s="42" t="s">
        <v>712</v>
      </c>
    </row>
    <row r="337" spans="7:8">
      <c r="G337" s="57" t="s">
        <v>480</v>
      </c>
      <c r="H337" s="42" t="s">
        <v>713</v>
      </c>
    </row>
    <row r="338" spans="7:8">
      <c r="G338" s="57" t="s">
        <v>481</v>
      </c>
      <c r="H338" s="42" t="s">
        <v>715</v>
      </c>
    </row>
    <row r="339" spans="7:8">
      <c r="G339" s="57" t="s">
        <v>482</v>
      </c>
      <c r="H339" s="42" t="s">
        <v>716</v>
      </c>
    </row>
    <row r="340" spans="7:8">
      <c r="G340" s="57" t="s">
        <v>483</v>
      </c>
      <c r="H340" s="42" t="s">
        <v>717</v>
      </c>
    </row>
    <row r="341" spans="7:8">
      <c r="G341" s="57" t="s">
        <v>484</v>
      </c>
      <c r="H341" s="42" t="s">
        <v>719</v>
      </c>
    </row>
    <row r="342" spans="7:8">
      <c r="G342" s="57" t="s">
        <v>485</v>
      </c>
      <c r="H342" s="42" t="s">
        <v>872</v>
      </c>
    </row>
    <row r="343" spans="7:8">
      <c r="G343" s="57" t="s">
        <v>486</v>
      </c>
      <c r="H343" s="42" t="s">
        <v>873</v>
      </c>
    </row>
    <row r="344" spans="7:8">
      <c r="G344" s="57" t="s">
        <v>487</v>
      </c>
      <c r="H344" s="42" t="s">
        <v>722</v>
      </c>
    </row>
    <row r="345" spans="7:8">
      <c r="G345" s="57" t="s">
        <v>488</v>
      </c>
      <c r="H345" s="42" t="s">
        <v>723</v>
      </c>
    </row>
    <row r="346" spans="7:8">
      <c r="G346" s="57" t="s">
        <v>489</v>
      </c>
      <c r="H346" s="42" t="s">
        <v>724</v>
      </c>
    </row>
    <row r="347" spans="7:8">
      <c r="G347" s="57" t="s">
        <v>490</v>
      </c>
      <c r="H347" s="42" t="s">
        <v>728</v>
      </c>
    </row>
    <row r="348" spans="7:8">
      <c r="G348" s="57" t="s">
        <v>491</v>
      </c>
      <c r="H348" s="42" t="s">
        <v>729</v>
      </c>
    </row>
    <row r="349" spans="7:8">
      <c r="G349" s="57" t="s">
        <v>492</v>
      </c>
      <c r="H349" s="42" t="s">
        <v>730</v>
      </c>
    </row>
    <row r="350" spans="7:8">
      <c r="G350" s="57" t="s">
        <v>493</v>
      </c>
      <c r="H350" s="42" t="s">
        <v>874</v>
      </c>
    </row>
    <row r="351" spans="7:8">
      <c r="G351" s="57" t="s">
        <v>494</v>
      </c>
      <c r="H351" s="42" t="s">
        <v>732</v>
      </c>
    </row>
    <row r="352" spans="7:8">
      <c r="G352" s="57" t="s">
        <v>495</v>
      </c>
      <c r="H352" s="42" t="s">
        <v>733</v>
      </c>
    </row>
    <row r="353" spans="7:8">
      <c r="G353" s="57" t="s">
        <v>496</v>
      </c>
      <c r="H353" s="42" t="s">
        <v>734</v>
      </c>
    </row>
    <row r="354" spans="7:8">
      <c r="G354" s="57" t="s">
        <v>497</v>
      </c>
      <c r="H354" s="42" t="s">
        <v>875</v>
      </c>
    </row>
    <row r="355" spans="7:8">
      <c r="G355" s="57" t="s">
        <v>498</v>
      </c>
      <c r="H355" s="42" t="s">
        <v>736</v>
      </c>
    </row>
    <row r="356" spans="7:8">
      <c r="G356" s="57" t="s">
        <v>499</v>
      </c>
      <c r="H356" s="42" t="s">
        <v>737</v>
      </c>
    </row>
    <row r="357" spans="7:8">
      <c r="G357" s="57" t="s">
        <v>500</v>
      </c>
      <c r="H357" s="42" t="s">
        <v>738</v>
      </c>
    </row>
    <row r="358" spans="7:8">
      <c r="G358" s="57" t="s">
        <v>501</v>
      </c>
      <c r="H358" s="42" t="s">
        <v>739</v>
      </c>
    </row>
    <row r="359" spans="7:8">
      <c r="G359" s="57" t="s">
        <v>502</v>
      </c>
      <c r="H359" s="42" t="s">
        <v>876</v>
      </c>
    </row>
    <row r="360" spans="7:8">
      <c r="G360" s="57" t="s">
        <v>503</v>
      </c>
      <c r="H360" s="42" t="s">
        <v>742</v>
      </c>
    </row>
    <row r="361" spans="7:8">
      <c r="G361" s="57" t="s">
        <v>504</v>
      </c>
      <c r="H361" s="42" t="s">
        <v>743</v>
      </c>
    </row>
    <row r="362" spans="7:8">
      <c r="G362" s="57" t="s">
        <v>505</v>
      </c>
      <c r="H362" s="42" t="s">
        <v>744</v>
      </c>
    </row>
    <row r="363" spans="7:8">
      <c r="G363" s="57" t="s">
        <v>506</v>
      </c>
      <c r="H363" s="42" t="s">
        <v>745</v>
      </c>
    </row>
    <row r="364" spans="7:8">
      <c r="G364" s="57" t="s">
        <v>507</v>
      </c>
      <c r="H364" s="42" t="s">
        <v>746</v>
      </c>
    </row>
    <row r="365" spans="7:8">
      <c r="G365" s="57" t="s">
        <v>508</v>
      </c>
      <c r="H365" s="42" t="s">
        <v>747</v>
      </c>
    </row>
    <row r="366" spans="7:8">
      <c r="G366" s="57" t="s">
        <v>509</v>
      </c>
      <c r="H366" s="42" t="s">
        <v>877</v>
      </c>
    </row>
    <row r="367" spans="7:8">
      <c r="G367" s="57" t="s">
        <v>510</v>
      </c>
      <c r="H367" s="42" t="s">
        <v>749</v>
      </c>
    </row>
    <row r="368" spans="7:8">
      <c r="G368" s="57" t="s">
        <v>511</v>
      </c>
      <c r="H368" s="42" t="s">
        <v>750</v>
      </c>
    </row>
    <row r="369" spans="7:8">
      <c r="G369" s="57" t="s">
        <v>512</v>
      </c>
      <c r="H369" s="42" t="s">
        <v>752</v>
      </c>
    </row>
    <row r="370" spans="7:8">
      <c r="G370" s="57" t="s">
        <v>513</v>
      </c>
      <c r="H370" s="42" t="s">
        <v>753</v>
      </c>
    </row>
    <row r="371" spans="7:8">
      <c r="G371" s="57" t="s">
        <v>514</v>
      </c>
      <c r="H371" s="42" t="s">
        <v>754</v>
      </c>
    </row>
    <row r="372" spans="7:8">
      <c r="G372" s="57" t="s">
        <v>515</v>
      </c>
      <c r="H372" s="42" t="s">
        <v>755</v>
      </c>
    </row>
    <row r="373" spans="7:8">
      <c r="G373" s="57" t="s">
        <v>516</v>
      </c>
      <c r="H373" s="42" t="s">
        <v>756</v>
      </c>
    </row>
    <row r="374" spans="7:8">
      <c r="G374" s="57" t="s">
        <v>517</v>
      </c>
      <c r="H374" s="42" t="s">
        <v>757</v>
      </c>
    </row>
    <row r="375" spans="7:8">
      <c r="G375" s="57" t="s">
        <v>518</v>
      </c>
      <c r="H375" s="42" t="s">
        <v>758</v>
      </c>
    </row>
    <row r="376" spans="7:8">
      <c r="G376" s="57" t="s">
        <v>519</v>
      </c>
      <c r="H376" s="42" t="s">
        <v>759</v>
      </c>
    </row>
    <row r="377" spans="7:8">
      <c r="G377" s="57" t="s">
        <v>520</v>
      </c>
      <c r="H377" s="42" t="s">
        <v>760</v>
      </c>
    </row>
    <row r="378" spans="7:8">
      <c r="G378" s="57" t="s">
        <v>521</v>
      </c>
      <c r="H378" s="42" t="s">
        <v>761</v>
      </c>
    </row>
    <row r="379" spans="7:8">
      <c r="G379" s="57" t="s">
        <v>522</v>
      </c>
      <c r="H379" s="42" t="s">
        <v>762</v>
      </c>
    </row>
    <row r="380" spans="7:8">
      <c r="G380" s="57" t="s">
        <v>523</v>
      </c>
      <c r="H380" s="42" t="s">
        <v>763</v>
      </c>
    </row>
    <row r="381" spans="7:8">
      <c r="G381" s="57" t="s">
        <v>524</v>
      </c>
      <c r="H381" s="42" t="s">
        <v>764</v>
      </c>
    </row>
    <row r="382" spans="7:8">
      <c r="G382" s="57" t="s">
        <v>525</v>
      </c>
      <c r="H382" s="42" t="s">
        <v>765</v>
      </c>
    </row>
    <row r="383" spans="7:8">
      <c r="G383" s="57" t="s">
        <v>526</v>
      </c>
      <c r="H383" s="42" t="s">
        <v>766</v>
      </c>
    </row>
    <row r="384" spans="7:8">
      <c r="G384" s="57" t="s">
        <v>527</v>
      </c>
      <c r="H384" s="42" t="s">
        <v>767</v>
      </c>
    </row>
    <row r="385" spans="7:8">
      <c r="G385" s="57" t="s">
        <v>528</v>
      </c>
      <c r="H385" s="42" t="s">
        <v>768</v>
      </c>
    </row>
    <row r="386" spans="7:8">
      <c r="G386" s="57" t="s">
        <v>529</v>
      </c>
      <c r="H386" s="42" t="s">
        <v>769</v>
      </c>
    </row>
    <row r="387" spans="7:8">
      <c r="G387" s="57" t="s">
        <v>530</v>
      </c>
      <c r="H387" s="42" t="s">
        <v>770</v>
      </c>
    </row>
    <row r="388" spans="7:8">
      <c r="G388" s="57" t="s">
        <v>531</v>
      </c>
      <c r="H388" s="42" t="s">
        <v>773</v>
      </c>
    </row>
    <row r="389" spans="7:8">
      <c r="G389" s="57" t="s">
        <v>532</v>
      </c>
      <c r="H389" s="42" t="s">
        <v>774</v>
      </c>
    </row>
    <row r="390" spans="7:8">
      <c r="G390" s="57" t="s">
        <v>533</v>
      </c>
      <c r="H390" s="42" t="s">
        <v>775</v>
      </c>
    </row>
    <row r="391" spans="7:8">
      <c r="G391" s="57" t="s">
        <v>534</v>
      </c>
      <c r="H391" s="42" t="s">
        <v>776</v>
      </c>
    </row>
    <row r="392" spans="7:8">
      <c r="G392" s="57" t="s">
        <v>535</v>
      </c>
      <c r="H392" s="42" t="s">
        <v>778</v>
      </c>
    </row>
    <row r="393" spans="7:8">
      <c r="G393" s="57" t="s">
        <v>536</v>
      </c>
      <c r="H393" s="42" t="s">
        <v>878</v>
      </c>
    </row>
    <row r="394" spans="7:8">
      <c r="G394" s="57" t="s">
        <v>537</v>
      </c>
      <c r="H394" s="42" t="s">
        <v>879</v>
      </c>
    </row>
    <row r="395" spans="7:8">
      <c r="G395" s="57" t="s">
        <v>538</v>
      </c>
      <c r="H395" s="42" t="s">
        <v>781</v>
      </c>
    </row>
    <row r="396" spans="7:8">
      <c r="G396" s="57" t="s">
        <v>539</v>
      </c>
      <c r="H396" s="42" t="s">
        <v>782</v>
      </c>
    </row>
    <row r="397" spans="7:8">
      <c r="G397" s="57" t="s">
        <v>540</v>
      </c>
      <c r="H397" s="42" t="s">
        <v>784</v>
      </c>
    </row>
    <row r="398" spans="7:8">
      <c r="G398" s="57" t="s">
        <v>541</v>
      </c>
      <c r="H398" s="42" t="s">
        <v>785</v>
      </c>
    </row>
    <row r="399" spans="7:8">
      <c r="G399" s="57" t="s">
        <v>542</v>
      </c>
      <c r="H399" s="42" t="s">
        <v>786</v>
      </c>
    </row>
    <row r="400" spans="7:8">
      <c r="G400" s="57" t="s">
        <v>543</v>
      </c>
      <c r="H400" s="42" t="s">
        <v>787</v>
      </c>
    </row>
    <row r="401" spans="7:8">
      <c r="G401" s="57" t="s">
        <v>544</v>
      </c>
      <c r="H401" s="42" t="s">
        <v>788</v>
      </c>
    </row>
    <row r="402" spans="7:8">
      <c r="G402" s="57" t="s">
        <v>545</v>
      </c>
      <c r="H402" s="42" t="s">
        <v>789</v>
      </c>
    </row>
    <row r="403" spans="7:8">
      <c r="G403" s="57" t="s">
        <v>546</v>
      </c>
      <c r="H403" s="42" t="s">
        <v>790</v>
      </c>
    </row>
    <row r="404" spans="7:8">
      <c r="G404" s="57" t="s">
        <v>547</v>
      </c>
      <c r="H404" s="42" t="s">
        <v>880</v>
      </c>
    </row>
    <row r="405" spans="7:8">
      <c r="G405" s="57" t="s">
        <v>548</v>
      </c>
      <c r="H405" s="42" t="s">
        <v>881</v>
      </c>
    </row>
    <row r="406" spans="7:8">
      <c r="G406" s="57" t="s">
        <v>549</v>
      </c>
      <c r="H406" s="42" t="s">
        <v>794</v>
      </c>
    </row>
    <row r="407" spans="7:8">
      <c r="G407" s="57" t="s">
        <v>550</v>
      </c>
      <c r="H407" s="42" t="s">
        <v>882</v>
      </c>
    </row>
    <row r="408" spans="7:8">
      <c r="G408" s="57" t="s">
        <v>551</v>
      </c>
      <c r="H408" s="42" t="s">
        <v>796</v>
      </c>
    </row>
    <row r="409" spans="7:8">
      <c r="G409" s="57" t="s">
        <v>552</v>
      </c>
      <c r="H409" s="42" t="s">
        <v>883</v>
      </c>
    </row>
    <row r="410" spans="7:8">
      <c r="G410" s="57" t="s">
        <v>553</v>
      </c>
      <c r="H410" s="42" t="s">
        <v>726</v>
      </c>
    </row>
    <row r="411" spans="7:8">
      <c r="G411" s="57" t="s">
        <v>554</v>
      </c>
      <c r="H411" s="42" t="s">
        <v>798</v>
      </c>
    </row>
    <row r="412" spans="7:8">
      <c r="G412" s="57" t="s">
        <v>555</v>
      </c>
      <c r="H412" s="42" t="s">
        <v>799</v>
      </c>
    </row>
    <row r="413" spans="7:8">
      <c r="G413" s="57" t="s">
        <v>556</v>
      </c>
      <c r="H413" s="42" t="s">
        <v>800</v>
      </c>
    </row>
    <row r="414" spans="7:8">
      <c r="G414" s="57" t="s">
        <v>557</v>
      </c>
      <c r="H414" s="42" t="s">
        <v>801</v>
      </c>
    </row>
    <row r="415" spans="7:8">
      <c r="G415" s="69" t="s">
        <v>558</v>
      </c>
      <c r="H415" s="42" t="s">
        <v>884</v>
      </c>
    </row>
    <row r="416" spans="7:8">
      <c r="G416" s="69" t="s">
        <v>559</v>
      </c>
      <c r="H416" s="42" t="s">
        <v>885</v>
      </c>
    </row>
    <row r="417" spans="7:8">
      <c r="G417" s="69" t="s">
        <v>1090</v>
      </c>
      <c r="H417" s="70" t="s">
        <v>921</v>
      </c>
    </row>
    <row r="418" spans="7:8">
      <c r="G418" s="69" t="s">
        <v>1121</v>
      </c>
      <c r="H418" s="70" t="s">
        <v>660</v>
      </c>
    </row>
    <row r="419" spans="7:8">
      <c r="G419" s="69" t="s">
        <v>1122</v>
      </c>
      <c r="H419" s="70" t="s">
        <v>1123</v>
      </c>
    </row>
    <row r="420" spans="7:8">
      <c r="G420" s="69" t="s">
        <v>1106</v>
      </c>
      <c r="H420" s="70" t="s">
        <v>1107</v>
      </c>
    </row>
    <row r="421" spans="7:8">
      <c r="G421" s="69" t="s">
        <v>1108</v>
      </c>
      <c r="H421" s="70" t="s">
        <v>1109</v>
      </c>
    </row>
    <row r="422" spans="7:8">
      <c r="G422" s="69" t="s">
        <v>1110</v>
      </c>
      <c r="H422" s="70" t="s">
        <v>1111</v>
      </c>
    </row>
    <row r="423" spans="7:8">
      <c r="G423" s="69" t="s">
        <v>1112</v>
      </c>
      <c r="H423" s="70" t="s">
        <v>663</v>
      </c>
    </row>
    <row r="424" spans="7:8">
      <c r="G424" s="69" t="s">
        <v>1113</v>
      </c>
      <c r="H424" s="70" t="s">
        <v>1117</v>
      </c>
    </row>
    <row r="425" spans="7:8">
      <c r="G425" s="69" t="s">
        <v>1114</v>
      </c>
      <c r="H425" s="70" t="s">
        <v>1118</v>
      </c>
    </row>
    <row r="426" spans="7:8">
      <c r="G426" s="69" t="s">
        <v>1115</v>
      </c>
      <c r="H426" s="70" t="s">
        <v>1119</v>
      </c>
    </row>
    <row r="427" spans="7:8">
      <c r="G427" s="69" t="s">
        <v>1116</v>
      </c>
      <c r="H427" s="70" t="s">
        <v>1120</v>
      </c>
    </row>
    <row r="428" spans="7:8">
      <c r="G428" s="69" t="s">
        <v>1124</v>
      </c>
      <c r="H428" s="70" t="s">
        <v>1128</v>
      </c>
    </row>
    <row r="429" spans="7:8">
      <c r="G429" s="69" t="s">
        <v>1125</v>
      </c>
      <c r="H429" s="70" t="s">
        <v>1129</v>
      </c>
    </row>
    <row r="430" spans="7:8">
      <c r="G430" s="69" t="s">
        <v>1126</v>
      </c>
      <c r="H430" s="70" t="s">
        <v>1130</v>
      </c>
    </row>
    <row r="431" spans="7:8">
      <c r="G431" s="69" t="s">
        <v>1127</v>
      </c>
      <c r="H431" s="70" t="s">
        <v>1131</v>
      </c>
    </row>
    <row r="432" spans="7:8">
      <c r="G432" s="69" t="s">
        <v>1132</v>
      </c>
      <c r="H432" s="70" t="s">
        <v>1133</v>
      </c>
    </row>
    <row r="433" spans="7:8">
      <c r="G433" s="69" t="s">
        <v>1134</v>
      </c>
      <c r="H433" s="70" t="s">
        <v>1135</v>
      </c>
    </row>
    <row r="434" spans="7:8">
      <c r="G434" s="69" t="s">
        <v>1136</v>
      </c>
      <c r="H434" s="70" t="s">
        <v>1138</v>
      </c>
    </row>
    <row r="435" spans="7:8">
      <c r="G435" s="69" t="s">
        <v>1137</v>
      </c>
      <c r="H435" s="70" t="s">
        <v>1139</v>
      </c>
    </row>
    <row r="436" spans="7:8">
      <c r="G436" s="69" t="s">
        <v>1140</v>
      </c>
      <c r="H436" s="70" t="s">
        <v>1141</v>
      </c>
    </row>
    <row r="437" spans="7:8">
      <c r="G437" s="69" t="s">
        <v>1142</v>
      </c>
      <c r="H437" s="70" t="s">
        <v>1147</v>
      </c>
    </row>
    <row r="438" spans="7:8">
      <c r="G438" s="69" t="s">
        <v>1143</v>
      </c>
      <c r="H438" s="70" t="s">
        <v>1148</v>
      </c>
    </row>
    <row r="439" spans="7:8">
      <c r="G439" s="69" t="s">
        <v>1144</v>
      </c>
      <c r="H439" s="70" t="s">
        <v>1149</v>
      </c>
    </row>
    <row r="440" spans="7:8">
      <c r="G440" s="69" t="s">
        <v>1145</v>
      </c>
      <c r="H440" s="70" t="s">
        <v>1150</v>
      </c>
    </row>
    <row r="441" spans="7:8">
      <c r="G441" s="69" t="s">
        <v>1146</v>
      </c>
      <c r="H441" s="70" t="s">
        <v>1151</v>
      </c>
    </row>
    <row r="442" spans="7:8">
      <c r="G442" s="69" t="s">
        <v>1152</v>
      </c>
      <c r="H442" s="70" t="s">
        <v>1154</v>
      </c>
    </row>
    <row r="443" spans="7:8">
      <c r="G443" s="69" t="s">
        <v>1153</v>
      </c>
      <c r="H443" s="70" t="s">
        <v>1155</v>
      </c>
    </row>
    <row r="444" spans="7:8">
      <c r="G444" s="69" t="s">
        <v>1156</v>
      </c>
      <c r="H444" s="70" t="s">
        <v>1157</v>
      </c>
    </row>
    <row r="445" spans="7:8">
      <c r="G445" s="69" t="s">
        <v>1158</v>
      </c>
      <c r="H445" s="70" t="s">
        <v>1162</v>
      </c>
    </row>
    <row r="446" spans="7:8">
      <c r="G446" s="69" t="s">
        <v>1159</v>
      </c>
      <c r="H446" s="70" t="s">
        <v>1163</v>
      </c>
    </row>
    <row r="447" spans="7:8">
      <c r="G447" s="69" t="s">
        <v>1160</v>
      </c>
      <c r="H447" s="70" t="s">
        <v>1164</v>
      </c>
    </row>
    <row r="448" spans="7:8">
      <c r="G448" s="69" t="s">
        <v>1161</v>
      </c>
      <c r="H448" s="70" t="s">
        <v>1120</v>
      </c>
    </row>
    <row r="449" spans="7:8">
      <c r="G449" s="69" t="s">
        <v>1272</v>
      </c>
      <c r="H449" s="70" t="s">
        <v>1026</v>
      </c>
    </row>
    <row r="450" spans="7:8">
      <c r="G450" s="57" t="s">
        <v>560</v>
      </c>
      <c r="H450" s="42" t="s">
        <v>804</v>
      </c>
    </row>
    <row r="451" spans="7:8">
      <c r="G451" s="57" t="s">
        <v>561</v>
      </c>
      <c r="H451" s="42" t="s">
        <v>886</v>
      </c>
    </row>
    <row r="452" spans="7:8">
      <c r="G452" s="57" t="s">
        <v>562</v>
      </c>
      <c r="H452" s="42" t="s">
        <v>806</v>
      </c>
    </row>
    <row r="453" spans="7:8">
      <c r="G453" s="57" t="s">
        <v>563</v>
      </c>
      <c r="H453" s="42" t="s">
        <v>807</v>
      </c>
    </row>
    <row r="454" spans="7:8">
      <c r="G454" s="57" t="s">
        <v>564</v>
      </c>
      <c r="H454" s="42" t="s">
        <v>808</v>
      </c>
    </row>
    <row r="455" spans="7:8">
      <c r="G455" s="57" t="s">
        <v>565</v>
      </c>
      <c r="H455" s="42" t="s">
        <v>809</v>
      </c>
    </row>
    <row r="456" spans="7:8">
      <c r="G456" s="57" t="s">
        <v>566</v>
      </c>
      <c r="H456" s="42" t="s">
        <v>887</v>
      </c>
    </row>
    <row r="457" spans="7:8">
      <c r="G457" s="57" t="s">
        <v>567</v>
      </c>
      <c r="H457" s="42" t="s">
        <v>888</v>
      </c>
    </row>
    <row r="458" spans="7:8">
      <c r="G458" s="57" t="s">
        <v>568</v>
      </c>
      <c r="H458" s="42" t="s">
        <v>889</v>
      </c>
    </row>
    <row r="459" spans="7:8">
      <c r="G459" s="57" t="s">
        <v>569</v>
      </c>
      <c r="H459" s="42" t="s">
        <v>890</v>
      </c>
    </row>
    <row r="460" spans="7:8">
      <c r="G460" s="57" t="s">
        <v>570</v>
      </c>
      <c r="H460" s="42" t="s">
        <v>815</v>
      </c>
    </row>
    <row r="461" spans="7:8">
      <c r="G461" s="57" t="s">
        <v>571</v>
      </c>
      <c r="H461" s="42" t="s">
        <v>891</v>
      </c>
    </row>
    <row r="462" spans="7:8">
      <c r="G462" s="57" t="s">
        <v>572</v>
      </c>
      <c r="H462" s="42" t="s">
        <v>892</v>
      </c>
    </row>
    <row r="463" spans="7:8">
      <c r="G463" s="57" t="s">
        <v>573</v>
      </c>
      <c r="H463" s="42" t="s">
        <v>893</v>
      </c>
    </row>
    <row r="464" spans="7:8">
      <c r="G464" s="57" t="s">
        <v>574</v>
      </c>
      <c r="H464" s="42" t="s">
        <v>894</v>
      </c>
    </row>
    <row r="465" spans="7:8">
      <c r="G465" s="57" t="s">
        <v>575</v>
      </c>
      <c r="H465" s="42" t="s">
        <v>827</v>
      </c>
    </row>
    <row r="466" spans="7:8">
      <c r="G466" s="57" t="s">
        <v>576</v>
      </c>
      <c r="H466" s="42" t="s">
        <v>895</v>
      </c>
    </row>
    <row r="467" spans="7:8">
      <c r="G467" s="57" t="s">
        <v>577</v>
      </c>
      <c r="H467" s="42" t="s">
        <v>831</v>
      </c>
    </row>
    <row r="468" spans="7:8">
      <c r="G468" s="57" t="s">
        <v>578</v>
      </c>
      <c r="H468" s="42" t="s">
        <v>832</v>
      </c>
    </row>
    <row r="469" spans="7:8">
      <c r="G469" s="57" t="s">
        <v>579</v>
      </c>
      <c r="H469" s="42" t="s">
        <v>835</v>
      </c>
    </row>
    <row r="470" spans="7:8">
      <c r="G470" s="57" t="s">
        <v>580</v>
      </c>
      <c r="H470" s="42" t="s">
        <v>836</v>
      </c>
    </row>
    <row r="471" spans="7:8">
      <c r="G471" s="57" t="s">
        <v>581</v>
      </c>
      <c r="H471" s="42" t="s">
        <v>896</v>
      </c>
    </row>
    <row r="472" spans="7:8">
      <c r="G472" s="57" t="s">
        <v>582</v>
      </c>
      <c r="H472" s="42" t="s">
        <v>839</v>
      </c>
    </row>
    <row r="473" spans="7:8">
      <c r="G473" s="57" t="s">
        <v>583</v>
      </c>
      <c r="H473" s="42" t="s">
        <v>840</v>
      </c>
    </row>
    <row r="474" spans="7:8">
      <c r="G474" s="57" t="s">
        <v>584</v>
      </c>
      <c r="H474" s="42" t="s">
        <v>841</v>
      </c>
    </row>
    <row r="475" spans="7:8">
      <c r="G475" s="57" t="s">
        <v>585</v>
      </c>
      <c r="H475" s="42" t="s">
        <v>897</v>
      </c>
    </row>
    <row r="476" spans="7:8">
      <c r="G476" s="57" t="s">
        <v>586</v>
      </c>
      <c r="H476" s="42" t="s">
        <v>898</v>
      </c>
    </row>
    <row r="477" spans="7:8">
      <c r="G477" s="57" t="s">
        <v>587</v>
      </c>
      <c r="H477" s="42" t="s">
        <v>866</v>
      </c>
    </row>
    <row r="478" spans="7:8">
      <c r="G478" s="57" t="s">
        <v>588</v>
      </c>
      <c r="H478" s="42" t="s">
        <v>881</v>
      </c>
    </row>
    <row r="479" spans="7:8">
      <c r="G479" s="57" t="s">
        <v>589</v>
      </c>
      <c r="H479" s="42" t="s">
        <v>794</v>
      </c>
    </row>
    <row r="480" spans="7:8">
      <c r="G480" s="57" t="s">
        <v>590</v>
      </c>
      <c r="H480" s="42" t="s">
        <v>899</v>
      </c>
    </row>
    <row r="481" spans="7:8">
      <c r="G481" s="57" t="s">
        <v>591</v>
      </c>
      <c r="H481" s="42" t="s">
        <v>900</v>
      </c>
    </row>
    <row r="482" spans="7:8">
      <c r="G482" s="57" t="s">
        <v>592</v>
      </c>
      <c r="H482" s="42" t="s">
        <v>796</v>
      </c>
    </row>
    <row r="483" spans="7:8">
      <c r="G483" s="57" t="s">
        <v>593</v>
      </c>
      <c r="H483" s="42" t="s">
        <v>901</v>
      </c>
    </row>
    <row r="484" spans="7:8">
      <c r="G484" s="57" t="s">
        <v>594</v>
      </c>
      <c r="H484" s="42" t="s">
        <v>726</v>
      </c>
    </row>
    <row r="485" spans="7:8">
      <c r="G485" s="57" t="s">
        <v>595</v>
      </c>
      <c r="H485" s="42" t="s">
        <v>798</v>
      </c>
    </row>
    <row r="486" spans="7:8">
      <c r="G486" s="57" t="s">
        <v>596</v>
      </c>
      <c r="H486" s="42" t="s">
        <v>902</v>
      </c>
    </row>
    <row r="487" spans="7:8">
      <c r="G487" s="57" t="s">
        <v>597</v>
      </c>
      <c r="H487" s="42" t="s">
        <v>903</v>
      </c>
    </row>
    <row r="488" spans="7:8">
      <c r="G488" s="57" t="s">
        <v>598</v>
      </c>
      <c r="H488" s="42" t="s">
        <v>904</v>
      </c>
    </row>
    <row r="489" spans="7:8">
      <c r="G489" s="57" t="s">
        <v>599</v>
      </c>
      <c r="H489" s="42" t="s">
        <v>905</v>
      </c>
    </row>
    <row r="490" spans="7:8">
      <c r="G490" s="57" t="s">
        <v>600</v>
      </c>
      <c r="H490" s="42" t="s">
        <v>906</v>
      </c>
    </row>
    <row r="491" spans="7:8">
      <c r="G491" s="57" t="s">
        <v>601</v>
      </c>
      <c r="H491" s="42" t="s">
        <v>907</v>
      </c>
    </row>
    <row r="492" spans="7:8">
      <c r="G492" s="57" t="s">
        <v>602</v>
      </c>
      <c r="H492" s="42" t="s">
        <v>908</v>
      </c>
    </row>
    <row r="493" spans="7:8">
      <c r="G493" s="57" t="s">
        <v>603</v>
      </c>
      <c r="H493" s="42" t="s">
        <v>909</v>
      </c>
    </row>
    <row r="494" spans="7:8">
      <c r="G494" s="57" t="s">
        <v>604</v>
      </c>
      <c r="H494" s="42" t="s">
        <v>910</v>
      </c>
    </row>
    <row r="495" spans="7:8">
      <c r="G495" s="57" t="s">
        <v>605</v>
      </c>
      <c r="H495" s="42" t="s">
        <v>911</v>
      </c>
    </row>
    <row r="496" spans="7:8">
      <c r="G496" s="57" t="s">
        <v>606</v>
      </c>
      <c r="H496" s="42" t="s">
        <v>912</v>
      </c>
    </row>
    <row r="497" spans="7:8">
      <c r="G497" s="57" t="s">
        <v>607</v>
      </c>
      <c r="H497" s="42" t="s">
        <v>913</v>
      </c>
    </row>
    <row r="498" spans="7:8">
      <c r="G498" s="57" t="s">
        <v>608</v>
      </c>
      <c r="H498" s="42" t="s">
        <v>799</v>
      </c>
    </row>
    <row r="499" spans="7:8">
      <c r="G499" s="57" t="s">
        <v>609</v>
      </c>
      <c r="H499" s="42" t="s">
        <v>914</v>
      </c>
    </row>
    <row r="500" spans="7:8">
      <c r="G500" s="57" t="s">
        <v>610</v>
      </c>
      <c r="H500" s="42" t="s">
        <v>800</v>
      </c>
    </row>
    <row r="501" spans="7:8">
      <c r="G501" s="57" t="s">
        <v>611</v>
      </c>
      <c r="H501" s="42" t="s">
        <v>801</v>
      </c>
    </row>
  </sheetData>
  <mergeCells count="1">
    <mergeCell ref="E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POA PROYECTOS</vt:lpstr>
      <vt:lpstr>POA INSTITUCIONAL</vt:lpstr>
      <vt:lpstr>Filtros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Mariela Ortiz Porteros</dc:creator>
  <cp:lastModifiedBy>Aux Compras Publicas</cp:lastModifiedBy>
  <cp:lastPrinted>2023-09-12T15:43:40Z</cp:lastPrinted>
  <dcterms:created xsi:type="dcterms:W3CDTF">2022-05-25T14:13:00Z</dcterms:created>
  <dcterms:modified xsi:type="dcterms:W3CDTF">2024-01-31T15:17:30Z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D7C81526281B4978A706E65785722CBD</vt:lpwstr>
  </property>
  <property fmtid="{D5CDD505-2E9C-101B-9397-08002B2CF9AE}" pid="3" name="KSOProductBuildVer">
    <vt:lpwstr>3082-11.2.0.11191</vt:lpwstr>
  </property>
</Properties>
</file>